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ompetencematrix" sheetId="1" state="visible" r:id="rId3"/>
    <sheet name="30-60-90 plan" sheetId="2" state="visible" r:id="rId4"/>
    <sheet name="Mentor og samtaler" sheetId="3" state="visible" r:id="rId5"/>
    <sheet name="Videnstest" sheetId="4" state="visible" r:id="rId6"/>
    <sheet name="Opfølgning" sheetId="5" state="visible" r:id="rId7"/>
  </sheets>
  <definedNames>
    <definedName function="false" hidden="false" localSheetId="1" name="_xlnm.Print_Area" vbProcedure="false">'30-60-90 plan'!$A$1:$H$21</definedName>
    <definedName function="false" hidden="false" localSheetId="0" name="_xlnm.Print_Area" vbProcedure="false">Kompetencematrix!$A$1:$F$23</definedName>
    <definedName function="false" hidden="false" localSheetId="2" name="_xlnm.Print_Area" vbProcedure="false">'Mentor og samtaler'!$A$1:$F$17</definedName>
    <definedName function="false" hidden="false" localSheetId="4" name="_xlnm.Print_Area" vbProcedure="false">Opfølgning!$A$1:$F$15</definedName>
    <definedName function="false" hidden="false" localSheetId="3" name="_xlnm.Print_Area" vbProcedure="false">Videnstest!$A$1:$J$17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<sst xmlns="http://schemas.openxmlformats.org/spreadsheetml/2006/main" count="196" uniqueCount="145">
  <si>
    <t xml:space="preserve">Kompetencematrix — færdigheder, målniveau og frister</t>
  </si>
  <si>
    <t xml:space="preserve">Hypotetisk eksempel — orova.vn: en kundeservice- og salgsrolle i en virksomhed med omkring 15 ansatte. Erstat rækkerne med jeres egne opgaver. Skriv medarbejderens første arbejdsdag i den gule celle; Fristdato beregnes som første dag + dag nr. − 1.</t>
  </si>
  <si>
    <t xml:space="preserve">Første arbejdsdag (gul celle):</t>
  </si>
  <si>
    <t xml:space="preserve">Færdighed / arbejdsopgave</t>
  </si>
  <si>
    <t xml:space="preserve">Målniveau (1–4)</t>
  </si>
  <si>
    <t xml:space="preserve">Ansvarlig for godkendelse</t>
  </si>
  <si>
    <t xml:space="preserve">Frist (dag nr.)</t>
  </si>
  <si>
    <t xml:space="preserve">Fristdato</t>
  </si>
  <si>
    <t xml:space="preserve">Status</t>
  </si>
  <si>
    <t xml:space="preserve">Databeskyttelse og GDPR i det daglige arbejde</t>
  </si>
  <si>
    <t xml:space="preserve">3 (Selvkørende)</t>
  </si>
  <si>
    <t xml:space="preserve">Den GDPR-ansvarlige</t>
  </si>
  <si>
    <t xml:space="preserve">Ikke startet</t>
  </si>
  <si>
    <t xml:space="preserve">Oprettelse af kundeprofil i systemet</t>
  </si>
  <si>
    <t xml:space="preserve">Teamleder</t>
  </si>
  <si>
    <t xml:space="preserve">Håndtering af standardreklamationer</t>
  </si>
  <si>
    <t xml:space="preserve">Mentor</t>
  </si>
  <si>
    <t xml:space="preserve">Udarbejdelse af tilbud med særlige vilkår</t>
  </si>
  <si>
    <t xml:space="preserve">2 (Assisteret)</t>
  </si>
  <si>
    <t xml:space="preserve">Salgschef</t>
  </si>
  <si>
    <t xml:space="preserve">Månedlig afstemning af salgsrapporten</t>
  </si>
  <si>
    <t xml:space="preserve">1 (Kendskab)</t>
  </si>
  <si>
    <t xml:space="preserve">Økonomiansvarlig</t>
  </si>
  <si>
    <t xml:space="preserve">Godkendt / alle rækker</t>
  </si>
  <si>
    <t xml:space="preserve">Overskredne frister (fristdato passeret, status ikke Godkendt)</t>
  </si>
  <si>
    <t xml:space="preserve">Niveau 1 Kendskab: forstår formålet, løser ikke opgaven alene. Niveau 2 Assisteret: løser opgaven med en kollega eller en trin-for-trin instruktion. Niveau 3 Selvkørende: løser opgaven alene under normale forhold. Niveau 4 Instruerende: håndterer afvigelser og kan lære andre opgaven. Rækken farves rød, når fristdatoen er passeret, og status ikke er Godkendt. Celler med formler er låst (Gennemse › Fjern arkbeskyttelse, ingen adgangskode).</t>
  </si>
  <si>
    <t xml:space="preserve">Hypotetisk eksempel — orova.vn</t>
  </si>
  <si>
    <t xml:space="preserve">30-60-90 plan — aktiviteter pr. fase og uge</t>
  </si>
  <si>
    <t xml:space="preserve">Hypotetisk eksempel — orova.vn. Deadline er fredag i den uge, der står i kolonnen Uge, regnet ud fra første arbejdsdag i fanen Kompetencematrix. Læringsformat og Status vælges fra rullelister.</t>
  </si>
  <si>
    <t xml:space="preserve">Første arbejdsdag (hentes fra Kompetencematrix):</t>
  </si>
  <si>
    <t xml:space="preserve">Fase</t>
  </si>
  <si>
    <t xml:space="preserve">Uge</t>
  </si>
  <si>
    <t xml:space="preserve">Aktivitet eller modul</t>
  </si>
  <si>
    <t xml:space="preserve">Læringsformat</t>
  </si>
  <si>
    <t xml:space="preserve">Ansvarlig</t>
  </si>
  <si>
    <t xml:space="preserve">Godkendelseskrav</t>
  </si>
  <si>
    <t xml:space="preserve">Deadline</t>
  </si>
  <si>
    <t xml:space="preserve">Dag 1–30</t>
  </si>
  <si>
    <t xml:space="preserve">Adgange, IT-sikkerhed og GDPR</t>
  </si>
  <si>
    <t xml:space="preserve">Mikromodul</t>
  </si>
  <si>
    <t xml:space="preserve">Leder</t>
  </si>
  <si>
    <t xml:space="preserve">Videnstest gennemført</t>
  </si>
  <si>
    <t xml:space="preserve">Rundvisning og introduktion til kollegerne</t>
  </si>
  <si>
    <t xml:space="preserve">Samtale</t>
  </si>
  <si>
    <t xml:space="preserve">Medarbejderen kender de faste kontaktpersoner</t>
  </si>
  <si>
    <t xml:space="preserve">Oprettelse af kundeprofiler</t>
  </si>
  <si>
    <t xml:space="preserve">Sidemandsoplæring</t>
  </si>
  <si>
    <t xml:space="preserve">Tre profiler oprettet, mens mentoren ser på</t>
  </si>
  <si>
    <t xml:space="preserve">30-dages samtale</t>
  </si>
  <si>
    <t xml:space="preserve">Noter i fanen Opfølgning</t>
  </si>
  <si>
    <t xml:space="preserve">Dag 31–60</t>
  </si>
  <si>
    <t xml:space="preserve">Standardreklamationer</t>
  </si>
  <si>
    <t xml:space="preserve">Niveau 3 godkendt i Kompetencematrix</t>
  </si>
  <si>
    <t xml:space="preserve">Tilbud med særlige vilkår</t>
  </si>
  <si>
    <t xml:space="preserve">Selvstudie</t>
  </si>
  <si>
    <t xml:space="preserve">Første tilbud godkendt af salgschefen</t>
  </si>
  <si>
    <t xml:space="preserve">Dag 61–90</t>
  </si>
  <si>
    <t xml:space="preserve">60-dages samtale</t>
  </si>
  <si>
    <t xml:space="preserve">90-dages samtale og certifikat</t>
  </si>
  <si>
    <t xml:space="preserve">Leder og mentor</t>
  </si>
  <si>
    <t xml:space="preserve">Alle rækker i Kompetencematrix godkendt</t>
  </si>
  <si>
    <t xml:space="preserve">Gennemførte aktiviteter</t>
  </si>
  <si>
    <t xml:space="preserve">Flyt svære aktiviteter til en senere uge, hvis grundlaget ikke sidder fast. Deadline følger kolonnen Uge automatisk. Celler med formler er låst (Gennemse › Fjern arkbeskyttelse, ingen adgangskode).</t>
  </si>
  <si>
    <t xml:space="preserve">Mentor og samtaler — planlagt tid og værdi i DKK</t>
  </si>
  <si>
    <t xml:space="preserve">Hypotetisk eksempel — orova.vn. Skriv jeres egen timeværdi i den gule celle. Timer i alt = minutter pr. gang × antal gange / 60; Værdi = timer i alt × timeværdi. Tid til sidemandsoplæring kan tilføjes som ekstra rækker.</t>
  </si>
  <si>
    <t xml:space="preserve">Timeværdi (DKK) — gul celle:</t>
  </si>
  <si>
    <t xml:space="preserve">Aktivitet</t>
  </si>
  <si>
    <t xml:space="preserve">Minutter pr. gang</t>
  </si>
  <si>
    <t xml:space="preserve">Antal gange</t>
  </si>
  <si>
    <t xml:space="preserve">Timer i alt</t>
  </si>
  <si>
    <t xml:space="preserve">Værdi (DKK)</t>
  </si>
  <si>
    <t xml:space="preserve">Daglig check-in i de første to uger</t>
  </si>
  <si>
    <t xml:space="preserve">Ugentlig status om fredagen</t>
  </si>
  <si>
    <t xml:space="preserve">30-, 60- og 90-dages samtale</t>
  </si>
  <si>
    <t xml:space="preserve">I alt</t>
  </si>
  <si>
    <t xml:space="preserve">Tallene viser kun de planlagte møder. Aftal med mentorens leder, hvilke opgaver der skubbes, så længe forløbet står på. Celler med formler er låst (Gennemse › Fjern arkbeskyttelse, ingen adgangskode).</t>
  </si>
  <si>
    <t xml:space="preserve">Videnstest — fem spørgsmål til fredag i første uge</t>
  </si>
  <si>
    <t xml:space="preserve">Hypotetisk eksempel — orova.vn. Medarbejderen vælger sit svar (A–D) fra rullelisten; Rigtigt giver 1, når svaret matcher facit, ellers 0. Skriv selv beståelsesgrænsen i den gule celle — først da vises Resultat.</t>
  </si>
  <si>
    <t xml:space="preserve">Nr.</t>
  </si>
  <si>
    <t xml:space="preserve">Spørgsmål</t>
  </si>
  <si>
    <t xml:space="preserve">A</t>
  </si>
  <si>
    <t xml:space="preserve">B</t>
  </si>
  <si>
    <t xml:space="preserve">C</t>
  </si>
  <si>
    <t xml:space="preserve">D</t>
  </si>
  <si>
    <t xml:space="preserve">Facit</t>
  </si>
  <si>
    <t xml:space="preserve">Medarbejderens svar</t>
  </si>
  <si>
    <t xml:space="preserve">Rigtigt</t>
  </si>
  <si>
    <t xml:space="preserve">Hvorfor</t>
  </si>
  <si>
    <t xml:space="preserve">Hvordan håndterer du en mistænkelig e-mail med et link?</t>
  </si>
  <si>
    <t xml:space="preserve">Videresend mailen til kollegerne</t>
  </si>
  <si>
    <t xml:space="preserve">Klik på linket for at se, hvem der har sendt den</t>
  </si>
  <si>
    <t xml:space="preserve">Anmeld den via IT-sikkerhedsknappen</t>
  </si>
  <si>
    <t xml:space="preserve">Ignorer den</t>
  </si>
  <si>
    <t xml:space="preserve">IT kan analysere truslen samlet</t>
  </si>
  <si>
    <t xml:space="preserve">Hvor finder du de gældende prislister?</t>
  </si>
  <si>
    <t xml:space="preserve">I mappen "Officielle priser" på det fælles drev</t>
  </si>
  <si>
    <t xml:space="preserve">I en gammel mail fra en kollega</t>
  </si>
  <si>
    <t xml:space="preserve">På dit eget skrivebord</t>
  </si>
  <si>
    <t xml:space="preserve">Beregn selv en pris</t>
  </si>
  <si>
    <t xml:space="preserve">Forhindrer brug af gamle priser</t>
  </si>
  <si>
    <t xml:space="preserve">En kunde beder om indsigt i sine persondata. Hvad gør du?</t>
  </si>
  <si>
    <t xml:space="preserve">Sender selv kunden et udtræk fra systemet</t>
  </si>
  <si>
    <t xml:space="preserve">Sender anmodningen videre til den GDPR-ansvarlige med det samme</t>
  </si>
  <si>
    <t xml:space="preserve">Beder kunden vende tilbage senere</t>
  </si>
  <si>
    <t xml:space="preserve">Ignorer anmodningen</t>
  </si>
  <si>
    <t xml:space="preserve">Anmodningen skal behandles efter en fast procedure</t>
  </si>
  <si>
    <t xml:space="preserve">Hvem godkender et tilbud med rabat ud over din egen grænse?</t>
  </si>
  <si>
    <t xml:space="preserve">Du godkender det selv</t>
  </si>
  <si>
    <t xml:space="preserve">Salgschefen via en opgave i systemet</t>
  </si>
  <si>
    <t xml:space="preserve">En kollega i kundeservice</t>
  </si>
  <si>
    <t xml:space="preserve">Kunden</t>
  </si>
  <si>
    <t xml:space="preserve">Rabatter følger jeres faste godkendelsesregler</t>
  </si>
  <si>
    <t xml:space="preserve">Hvornår registrerer du dagens arbejdstid?</t>
  </si>
  <si>
    <t xml:space="preserve">Senest ved arbejdsdagens afslutning</t>
  </si>
  <si>
    <t xml:space="preserve">Ved udgangen af måneden</t>
  </si>
  <si>
    <t xml:space="preserve">Når lønsedlen kommer</t>
  </si>
  <si>
    <t xml:space="preserve">Kun ved overarbejde</t>
  </si>
  <si>
    <t xml:space="preserve">Giver korrekte data til løn og planlægning</t>
  </si>
  <si>
    <t xml:space="preserve">Antal rigtige</t>
  </si>
  <si>
    <t xml:space="preserve">Procent</t>
  </si>
  <si>
    <t xml:space="preserve">Beståelsesgrænse (%) — gul celle, skriv selv</t>
  </si>
  <si>
    <t xml:space="preserve">Resultat</t>
  </si>
  <si>
    <t xml:space="preserve">Brug testen som opfølgning, ikke som eksamen: forkerte svar gennemgås med mentoren ved næste check-in. Grænsen afhænger af opgavernes alvor og er bevidst tom. Celler med formler er låst (Gennemse › Fjern arkbeskyttelse, ingen adgangskode).</t>
  </si>
  <si>
    <t xml:space="preserve">Opfølgning — log uden formler</t>
  </si>
  <si>
    <t xml:space="preserve">Hypotetisk eksempel — orova.vn. Skriv en startværdi ved første samtale og en ny måling (med dato) ved de næste. Arket regner ingenting ud.</t>
  </si>
  <si>
    <t xml:space="preserve">Målepunkt</t>
  </si>
  <si>
    <t xml:space="preserve">Sådan måler du</t>
  </si>
  <si>
    <t xml:space="preserve">Hvor du finder tallet</t>
  </si>
  <si>
    <t xml:space="preserve">Startværdi</t>
  </si>
  <si>
    <t xml:space="preserve">Ny måling (dato)</t>
  </si>
  <si>
    <t xml:space="preserve">Tid til første selvstændige opgave</t>
  </si>
  <si>
    <t xml:space="preserve">Antal dage fra første arbejdsdag, til den første række når niveau 3</t>
  </si>
  <si>
    <t xml:space="preserve">Kompetencematrix</t>
  </si>
  <si>
    <t xml:space="preserve">Resultat i videnstesten</t>
  </si>
  <si>
    <t xml:space="preserve">Procent rigtige pr. test</t>
  </si>
  <si>
    <t xml:space="preserve">Videnstest</t>
  </si>
  <si>
    <t xml:space="preserve">Spørgsmål, der går igen</t>
  </si>
  <si>
    <t xml:space="preserve">Hvilke spørgsmål flere nyansatte svarer forkert på</t>
  </si>
  <si>
    <t xml:space="preserve">Mentorens tid</t>
  </si>
  <si>
    <t xml:space="preserve">Planlagte timer sammenlignet med de timer, mentoren faktisk har brugt</t>
  </si>
  <si>
    <t xml:space="preserve">Mentor og samtaler</t>
  </si>
  <si>
    <t xml:space="preserve">Fastholdelse</t>
  </si>
  <si>
    <t xml:space="preserve">Er medarbejderen stadig ansat efter prøvetiden?</t>
  </si>
  <si>
    <t xml:space="preserve">Personalemappen</t>
  </si>
  <si>
    <t xml:space="preserve">Går det samme spørgsmål galt hos flere nyansatte, er det som regel modulet, der skal skrives om. Kolonnerne Startværdi og Ny måling (dato) udfylder du selv.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</si>
</sst>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&quot;Dag &quot;0"/>
    <numFmt numFmtId="167" formatCode="#,##0&quot; DKK&quot;"/>
    <numFmt numFmtId="168" formatCode="0"/>
    <numFmt numFmtId="169" formatCode="General&quot; t&quot;"/>
    <numFmt numFmtId="170" formatCode="0\ 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ont>
        <b val="1"/>
        <color rgb="FF9C0006"/>
      </font>
      <fill>
        <patternFill>
          <bgColor rgb="FFF4CCCC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" type="wholeTable"/>
      <tableStyleElement dxfId="8" type="firstColumnStripe"/>
      <tableStyleElement dxfId="9" type="firstRowStripe"/>
      <tableStyleElement dxfId="10" type="lastColumn"/>
      <tableStyleElement dxfId="11" type="firstColumn"/>
      <tableStyleElement dxfId="12" type="headerRow"/>
      <tableStyleElement dxfId="13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Kompetencematrix" displayName="Kompetencematrix" ref="A4:F17" headerRowCount="1" totalsRowCount="0" totalsRowShown="0">
  <autoFilter ref="A4:F17"/>
  <tableColumns count="6">
    <tableColumn id="1" name="Færdighed / arbejdsopgave"/>
    <tableColumn id="2" name="Målniveau (1–4)"/>
    <tableColumn id="3" name="Ansvarlig for godkendelse"/>
    <tableColumn id="4" name="Frist (dag nr.)"/>
    <tableColumn id="5" name="Fristdato"/>
    <tableColumn id="6" name="Statu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MentorSamtaler" displayName="MentorSamtaler" ref="A5:F13" headerRowCount="1" totalsRowCount="0" totalsRowShown="0">
  <autoFilter ref="A5:F13"/>
  <tableColumns count="6">
    <tableColumn id="1" name="Aktivitet"/>
    <tableColumn id="2" name="Ansvarlig"/>
    <tableColumn id="3" name="Minutter pr. gang"/>
    <tableColumn id="4" name="Antal gange"/>
    <tableColumn id="5" name="Timer i alt"/>
    <tableColumn id="6" name="Værdi (DKK)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Opfoelgning" displayName="Opfoelgning" ref="A4:F12" headerRowCount="1" totalsRowCount="0" totalsRowShown="0">
  <autoFilter ref="A4:F12"/>
  <tableColumns count="6">
    <tableColumn id="1" name="Målepunkt"/>
    <tableColumn id="2" name="Sådan måler du"/>
    <tableColumn id="3" name="Hvor du finder tallet"/>
    <tableColumn id="4" name="Startværdi"/>
    <tableColumn id="5" name="Ny måling (dato)"/>
    <tableColumn id="6" name="Ansvarlig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Plan306090" displayName="Plan306090" ref="A5:H17" headerRowCount="1" totalsRowCount="0" totalsRowShown="0">
  <autoFilter ref="A5:H17"/>
  <tableColumns count="8">
    <tableColumn id="1" name="Fase"/>
    <tableColumn id="2" name="Uge"/>
    <tableColumn id="3" name="Aktivitet eller modul"/>
    <tableColumn id="4" name="Læringsformat"/>
    <tableColumn id="5" name="Ansvarlig"/>
    <tableColumn id="6" name="Godkendelseskrav"/>
    <tableColumn id="7" name="Deadline"/>
    <tableColumn id="8" name="Status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Videnstest" displayName="Videnstest" ref="A4:J9" headerRowCount="1" totalsRowCount="0" totalsRowShown="0">
  <autoFilter ref="A4:J9"/>
  <tableColumns count="10">
    <tableColumn id="1" name="Nr."/>
    <tableColumn id="2" name="Spørgsmål"/>
    <tableColumn id="3" name="A"/>
    <tableColumn id="4" name="B"/>
    <tableColumn id="5" name="C"/>
    <tableColumn id="6" name="D"/>
    <tableColumn id="7" name="Facit"/>
    <tableColumn id="8" name="Medarbejderens svar"/>
    <tableColumn id="9" name="Rigtigt"/>
    <tableColumn id="10" name="Hvorfor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5" min="4" style="0" width="1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3" t="s">
        <v>2</v>
      </c>
      <c r="B3" s="4" t="n">
        <v>46391</v>
      </c>
    </row>
    <row r="4" customFormat="false" ht="31.5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customFormat="false" ht="30" hidden="false" customHeight="true" outlineLevel="0" collapsed="false">
      <c r="A5" s="6" t="s">
        <v>9</v>
      </c>
      <c r="B5" s="7" t="s">
        <v>10</v>
      </c>
      <c r="C5" s="6" t="s">
        <v>11</v>
      </c>
      <c r="D5" s="8" t="n">
        <v>7</v>
      </c>
      <c r="E5" s="9" t="n">
        <f aca="false">IF(OR($B$3="",D5=""),"",$B$3+D5-1)</f>
        <v>46397</v>
      </c>
      <c r="F5" s="7" t="s">
        <v>12</v>
      </c>
    </row>
    <row r="6" customFormat="false" ht="30" hidden="false" customHeight="true" outlineLevel="0" collapsed="false">
      <c r="A6" s="6" t="s">
        <v>13</v>
      </c>
      <c r="B6" s="7" t="s">
        <v>10</v>
      </c>
      <c r="C6" s="6" t="s">
        <v>14</v>
      </c>
      <c r="D6" s="8" t="n">
        <v>14</v>
      </c>
      <c r="E6" s="9" t="n">
        <f aca="false">IF(OR($B$3="",D6=""),"",$B$3+D6-1)</f>
        <v>46404</v>
      </c>
      <c r="F6" s="7" t="s">
        <v>12</v>
      </c>
    </row>
    <row r="7" customFormat="false" ht="30" hidden="false" customHeight="true" outlineLevel="0" collapsed="false">
      <c r="A7" s="6" t="s">
        <v>15</v>
      </c>
      <c r="B7" s="7" t="s">
        <v>10</v>
      </c>
      <c r="C7" s="6" t="s">
        <v>16</v>
      </c>
      <c r="D7" s="8" t="n">
        <v>45</v>
      </c>
      <c r="E7" s="9" t="n">
        <f aca="false">IF(OR($B$3="",D7=""),"",$B$3+D7-1)</f>
        <v>46435</v>
      </c>
      <c r="F7" s="7" t="s">
        <v>12</v>
      </c>
    </row>
    <row r="8" customFormat="false" ht="30" hidden="false" customHeight="true" outlineLevel="0" collapsed="false">
      <c r="A8" s="6" t="s">
        <v>17</v>
      </c>
      <c r="B8" s="7" t="s">
        <v>18</v>
      </c>
      <c r="C8" s="6" t="s">
        <v>19</v>
      </c>
      <c r="D8" s="8" t="n">
        <v>60</v>
      </c>
      <c r="E8" s="9" t="n">
        <f aca="false">IF(OR($B$3="",D8=""),"",$B$3+D8-1)</f>
        <v>46450</v>
      </c>
      <c r="F8" s="7" t="s">
        <v>12</v>
      </c>
    </row>
    <row r="9" customFormat="false" ht="30" hidden="false" customHeight="true" outlineLevel="0" collapsed="false">
      <c r="A9" s="6" t="s">
        <v>20</v>
      </c>
      <c r="B9" s="7" t="s">
        <v>21</v>
      </c>
      <c r="C9" s="6" t="s">
        <v>22</v>
      </c>
      <c r="D9" s="8" t="n">
        <v>90</v>
      </c>
      <c r="E9" s="9" t="n">
        <f aca="false">IF(OR($B$3="",D9=""),"",$B$3+D9-1)</f>
        <v>46480</v>
      </c>
      <c r="F9" s="7" t="s">
        <v>12</v>
      </c>
    </row>
    <row r="10" customFormat="false" ht="19.5" hidden="false" customHeight="true" outlineLevel="0" collapsed="false">
      <c r="A10" s="6"/>
      <c r="B10" s="7"/>
      <c r="C10" s="6"/>
      <c r="D10" s="8"/>
      <c r="E10" s="9" t="str">
        <f aca="false">IF(OR($B$3="",D10=""),"",$B$3+D10-1)</f>
        <v/>
      </c>
      <c r="F10" s="7"/>
    </row>
    <row r="11" customFormat="false" ht="19.5" hidden="false" customHeight="true" outlineLevel="0" collapsed="false">
      <c r="A11" s="6"/>
      <c r="B11" s="7"/>
      <c r="C11" s="6"/>
      <c r="D11" s="8"/>
      <c r="E11" s="9" t="str">
        <f aca="false">IF(OR($B$3="",D11=""),"",$B$3+D11-1)</f>
        <v/>
      </c>
      <c r="F11" s="7"/>
    </row>
    <row r="12" customFormat="false" ht="19.5" hidden="false" customHeight="true" outlineLevel="0" collapsed="false">
      <c r="A12" s="6"/>
      <c r="B12" s="7"/>
      <c r="C12" s="6"/>
      <c r="D12" s="8"/>
      <c r="E12" s="9" t="str">
        <f aca="false">IF(OR($B$3="",D12=""),"",$B$3+D12-1)</f>
        <v/>
      </c>
      <c r="F12" s="7"/>
    </row>
    <row r="13" customFormat="false" ht="19.5" hidden="false" customHeight="true" outlineLevel="0" collapsed="false">
      <c r="A13" s="6"/>
      <c r="B13" s="7"/>
      <c r="C13" s="6"/>
      <c r="D13" s="8"/>
      <c r="E13" s="9" t="str">
        <f aca="false">IF(OR($B$3="",D13=""),"",$B$3+D13-1)</f>
        <v/>
      </c>
      <c r="F13" s="7"/>
    </row>
    <row r="14" customFormat="false" ht="19.5" hidden="false" customHeight="true" outlineLevel="0" collapsed="false">
      <c r="A14" s="6"/>
      <c r="B14" s="7"/>
      <c r="C14" s="6"/>
      <c r="D14" s="8"/>
      <c r="E14" s="9" t="str">
        <f aca="false">IF(OR($B$3="",D14=""),"",$B$3+D14-1)</f>
        <v/>
      </c>
      <c r="F14" s="7"/>
    </row>
    <row r="15" customFormat="false" ht="19.5" hidden="false" customHeight="true" outlineLevel="0" collapsed="false">
      <c r="A15" s="6"/>
      <c r="B15" s="7"/>
      <c r="C15" s="6"/>
      <c r="D15" s="8"/>
      <c r="E15" s="9" t="str">
        <f aca="false">IF(OR($B$3="",D15=""),"",$B$3+D15-1)</f>
        <v/>
      </c>
      <c r="F15" s="7"/>
    </row>
    <row r="16" customFormat="false" ht="19.5" hidden="false" customHeight="true" outlineLevel="0" collapsed="false">
      <c r="A16" s="6"/>
      <c r="B16" s="7"/>
      <c r="C16" s="6"/>
      <c r="D16" s="8"/>
      <c r="E16" s="9" t="str">
        <f aca="false">IF(OR($B$3="",D16=""),"",$B$3+D16-1)</f>
        <v/>
      </c>
      <c r="F16" s="7"/>
    </row>
    <row r="17" customFormat="false" ht="19.5" hidden="false" customHeight="true" outlineLevel="0" collapsed="false">
      <c r="A17" s="6"/>
      <c r="B17" s="7"/>
      <c r="C17" s="6"/>
      <c r="D17" s="8"/>
      <c r="E17" s="9" t="str">
        <f aca="false">IF(OR($B$3="",D17=""),"",$B$3+D17-1)</f>
        <v/>
      </c>
      <c r="F17" s="7"/>
    </row>
    <row r="19" customFormat="false" ht="21.75" hidden="false" customHeight="true" outlineLevel="0" collapsed="false">
      <c r="A19" s="10" t="s">
        <v>23</v>
      </c>
      <c r="B19" s="10"/>
      <c r="C19" s="10"/>
      <c r="D19" s="10"/>
      <c r="E19" s="10"/>
      <c r="F19" s="11" t="str">
        <f aca="false">COUNTIF(F5:F17,"Godkendt")&amp;" / "&amp;COUNTA(A5:A17)</f>
        <v>0 / 5</v>
      </c>
    </row>
    <row r="20" customFormat="false" ht="21.75" hidden="false" customHeight="true" outlineLevel="0" collapsed="false">
      <c r="A20" s="10" t="s">
        <v>24</v>
      </c>
      <c r="B20" s="10"/>
      <c r="C20" s="10"/>
      <c r="D20" s="10"/>
      <c r="E20" s="10"/>
      <c r="F20" s="11" t="n">
        <f aca="true">SUMPRODUCT(ISNUMBER(E5:E17)*(E5:E17&lt;TODAY())*(F5:F17&lt;&gt;"Godkendt"))</f>
        <v>0</v>
      </c>
    </row>
    <row r="22" customFormat="false" ht="49.5" hidden="false" customHeight="true" outlineLevel="0" collapsed="false">
      <c r="A22" s="2" t="s">
        <v>25</v>
      </c>
      <c r="B22" s="2"/>
      <c r="C22" s="2"/>
      <c r="D22" s="2"/>
      <c r="E22" s="2"/>
      <c r="F22" s="2"/>
    </row>
    <row r="23" customFormat="false" ht="15" hidden="false" customHeight="false" outlineLevel="0" collapsed="false">
      <c r="A23" s="12" t="s">
        <v>26</v>
      </c>
    </row>
  </sheetData>
  <sheetProtection sheet="true"/>
  <mergeCells count="4">
    <mergeCell ref="A2:F2"/>
    <mergeCell ref="A19:E19"/>
    <mergeCell ref="A20:E20"/>
    <mergeCell ref="A22:F22"/>
  </mergeCells>
  <conditionalFormatting sqref="A5:F17">
    <cfRule type="expression" priority="2" aboveAverage="0" equalAverage="0" bottom="0" percent="0" rank="0" text="" dxfId="4">
      <formula>AND(ISNUMBER($E5),$E5&lt;TODAY(),$F5&lt;&gt;"Godkendt")</formula>
    </cfRule>
  </conditionalFormatting>
  <conditionalFormatting sqref="F5:F17">
    <cfRule type="expression" priority="3" aboveAverage="0" equalAverage="0" bottom="0" percent="0" rank="0" text="" dxfId="5">
      <formula>F5="Godkendt"</formula>
    </cfRule>
    <cfRule type="expression" priority="4" aboveAverage="0" equalAverage="0" bottom="0" percent="0" rank="0" text="" dxfId="6">
      <formula>F5="I gang"</formula>
    </cfRule>
  </conditionalFormatting>
  <dataValidations count="4">
    <dataValidation allowBlank="true" errorStyle="stop" operator="greaterThan" showDropDown="false" showErrorMessage="false" showInputMessage="false" sqref="B3" type="date">
      <formula1>36526</formula1>
      <formula2>0</formula2>
    </dataValidation>
    <dataValidation allowBlank="true" errorStyle="stop" operator="between" showDropDown="false" showErrorMessage="true" showInputMessage="false" sqref="B5:B17" type="list">
      <formula1>"1 (Kendskab),2 (Assisteret),3 (Selvkørende),4 (Instruerende)"</formula1>
      <formula2>0</formula2>
    </dataValidation>
    <dataValidation allowBlank="true" errorStyle="stop" operator="between" showDropDown="false" showErrorMessage="true" showInputMessage="false" sqref="F5:F17" type="list">
      <formula1>"Ikke startet,I gang,Godkendt"</formula1>
      <formula2>0</formula2>
    </dataValidation>
    <dataValidation allowBlank="true" error="Skriv et helt dagnummer, fx 14." errorStyle="stop" errorTitle="Frist" operator="between" showDropDown="false" showErrorMessage="true" showInputMessage="false" sqref="D5:D17" type="whole">
      <formula1>1</formula1>
      <formula2>365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38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40"/>
    <col collapsed="false" customWidth="true" hidden="false" outlineLevel="0" max="7" min="7" style="0" width="13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27</v>
      </c>
    </row>
    <row r="2" customFormat="false" ht="33.75" hidden="false" customHeight="true" outlineLevel="0" collapsed="false">
      <c r="A2" s="2" t="s">
        <v>28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13" t="s">
        <v>29</v>
      </c>
      <c r="B3" s="13"/>
      <c r="C3" s="13"/>
      <c r="D3" s="9" t="n">
        <f aca="false">Kompetencematrix!B3</f>
        <v>46391</v>
      </c>
    </row>
    <row r="5" customFormat="false" ht="31.5" hidden="false" customHeight="true" outlineLevel="0" collapsed="false">
      <c r="A5" s="5" t="s">
        <v>30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8</v>
      </c>
    </row>
    <row r="6" customFormat="false" ht="33.75" hidden="false" customHeight="true" outlineLevel="0" collapsed="false">
      <c r="A6" s="7" t="s">
        <v>37</v>
      </c>
      <c r="B6" s="14" t="n">
        <v>1</v>
      </c>
      <c r="C6" s="6" t="s">
        <v>38</v>
      </c>
      <c r="D6" s="7" t="s">
        <v>39</v>
      </c>
      <c r="E6" s="6" t="s">
        <v>40</v>
      </c>
      <c r="F6" s="6" t="s">
        <v>41</v>
      </c>
      <c r="G6" s="9" t="n">
        <f aca="false">IF(OR($D$3="",B6=""),"",($D$3+(B6-1)*7)-WEEKDAY(($D$3+(B6-1)*7),2)+5)</f>
        <v>46395</v>
      </c>
      <c r="H6" s="7" t="s">
        <v>12</v>
      </c>
    </row>
    <row r="7" customFormat="false" ht="33.75" hidden="false" customHeight="true" outlineLevel="0" collapsed="false">
      <c r="A7" s="7" t="s">
        <v>37</v>
      </c>
      <c r="B7" s="14" t="n">
        <v>1</v>
      </c>
      <c r="C7" s="6" t="s">
        <v>42</v>
      </c>
      <c r="D7" s="7" t="s">
        <v>43</v>
      </c>
      <c r="E7" s="6" t="s">
        <v>16</v>
      </c>
      <c r="F7" s="6" t="s">
        <v>44</v>
      </c>
      <c r="G7" s="9" t="n">
        <f aca="false">IF(OR($D$3="",B7=""),"",($D$3+(B7-1)*7)-WEEKDAY(($D$3+(B7-1)*7),2)+5)</f>
        <v>46395</v>
      </c>
      <c r="H7" s="7" t="s">
        <v>12</v>
      </c>
    </row>
    <row r="8" customFormat="false" ht="33.75" hidden="false" customHeight="true" outlineLevel="0" collapsed="false">
      <c r="A8" s="7" t="s">
        <v>37</v>
      </c>
      <c r="B8" s="14" t="n">
        <v>2</v>
      </c>
      <c r="C8" s="6" t="s">
        <v>45</v>
      </c>
      <c r="D8" s="7" t="s">
        <v>46</v>
      </c>
      <c r="E8" s="6" t="s">
        <v>16</v>
      </c>
      <c r="F8" s="6" t="s">
        <v>47</v>
      </c>
      <c r="G8" s="9" t="n">
        <f aca="false">IF(OR($D$3="",B8=""),"",($D$3+(B8-1)*7)-WEEKDAY(($D$3+(B8-1)*7),2)+5)</f>
        <v>46402</v>
      </c>
      <c r="H8" s="7" t="s">
        <v>12</v>
      </c>
    </row>
    <row r="9" customFormat="false" ht="33.75" hidden="false" customHeight="true" outlineLevel="0" collapsed="false">
      <c r="A9" s="7" t="s">
        <v>37</v>
      </c>
      <c r="B9" s="14" t="n">
        <v>4</v>
      </c>
      <c r="C9" s="6" t="s">
        <v>48</v>
      </c>
      <c r="D9" s="7" t="s">
        <v>43</v>
      </c>
      <c r="E9" s="6" t="s">
        <v>40</v>
      </c>
      <c r="F9" s="6" t="s">
        <v>49</v>
      </c>
      <c r="G9" s="9" t="n">
        <f aca="false">IF(OR($D$3="",B9=""),"",($D$3+(B9-1)*7)-WEEKDAY(($D$3+(B9-1)*7),2)+5)</f>
        <v>46416</v>
      </c>
      <c r="H9" s="7" t="s">
        <v>12</v>
      </c>
    </row>
    <row r="10" customFormat="false" ht="33.75" hidden="false" customHeight="true" outlineLevel="0" collapsed="false">
      <c r="A10" s="7" t="s">
        <v>50</v>
      </c>
      <c r="B10" s="14" t="n">
        <v>6</v>
      </c>
      <c r="C10" s="6" t="s">
        <v>51</v>
      </c>
      <c r="D10" s="7" t="s">
        <v>46</v>
      </c>
      <c r="E10" s="6" t="s">
        <v>16</v>
      </c>
      <c r="F10" s="6" t="s">
        <v>52</v>
      </c>
      <c r="G10" s="9" t="n">
        <f aca="false">IF(OR($D$3="",B10=""),"",($D$3+(B10-1)*7)-WEEKDAY(($D$3+(B10-1)*7),2)+5)</f>
        <v>46430</v>
      </c>
      <c r="H10" s="7" t="s">
        <v>12</v>
      </c>
    </row>
    <row r="11" customFormat="false" ht="33.75" hidden="false" customHeight="true" outlineLevel="0" collapsed="false">
      <c r="A11" s="7" t="s">
        <v>50</v>
      </c>
      <c r="B11" s="14" t="n">
        <v>8</v>
      </c>
      <c r="C11" s="6" t="s">
        <v>53</v>
      </c>
      <c r="D11" s="7" t="s">
        <v>54</v>
      </c>
      <c r="E11" s="6" t="s">
        <v>19</v>
      </c>
      <c r="F11" s="6" t="s">
        <v>55</v>
      </c>
      <c r="G11" s="9" t="n">
        <f aca="false">IF(OR($D$3="",B11=""),"",($D$3+(B11-1)*7)-WEEKDAY(($D$3+(B11-1)*7),2)+5)</f>
        <v>46444</v>
      </c>
      <c r="H11" s="7" t="s">
        <v>12</v>
      </c>
    </row>
    <row r="12" customFormat="false" ht="33.75" hidden="false" customHeight="true" outlineLevel="0" collapsed="false">
      <c r="A12" s="7" t="s">
        <v>56</v>
      </c>
      <c r="B12" s="14" t="n">
        <v>9</v>
      </c>
      <c r="C12" s="6" t="s">
        <v>57</v>
      </c>
      <c r="D12" s="7" t="s">
        <v>43</v>
      </c>
      <c r="E12" s="6" t="s">
        <v>40</v>
      </c>
      <c r="F12" s="6" t="s">
        <v>49</v>
      </c>
      <c r="G12" s="9" t="n">
        <f aca="false">IF(OR($D$3="",B12=""),"",($D$3+(B12-1)*7)-WEEKDAY(($D$3+(B12-1)*7),2)+5)</f>
        <v>46451</v>
      </c>
      <c r="H12" s="7" t="s">
        <v>12</v>
      </c>
    </row>
    <row r="13" customFormat="false" ht="33.75" hidden="false" customHeight="true" outlineLevel="0" collapsed="false">
      <c r="A13" s="7" t="s">
        <v>56</v>
      </c>
      <c r="B13" s="14" t="n">
        <v>13</v>
      </c>
      <c r="C13" s="6" t="s">
        <v>58</v>
      </c>
      <c r="D13" s="7" t="s">
        <v>43</v>
      </c>
      <c r="E13" s="6" t="s">
        <v>59</v>
      </c>
      <c r="F13" s="6" t="s">
        <v>60</v>
      </c>
      <c r="G13" s="9" t="n">
        <f aca="false">IF(OR($D$3="",B13=""),"",($D$3+(B13-1)*7)-WEEKDAY(($D$3+(B13-1)*7),2)+5)</f>
        <v>46479</v>
      </c>
      <c r="H13" s="7" t="s">
        <v>12</v>
      </c>
    </row>
    <row r="14" customFormat="false" ht="19.5" hidden="false" customHeight="true" outlineLevel="0" collapsed="false">
      <c r="A14" s="7"/>
      <c r="B14" s="14"/>
      <c r="C14" s="6"/>
      <c r="D14" s="7"/>
      <c r="E14" s="6"/>
      <c r="F14" s="6"/>
      <c r="G14" s="9" t="str">
        <f aca="false">IF(OR($D$3="",B14=""),"",($D$3+(B14-1)*7)-WEEKDAY(($D$3+(B14-1)*7),2)+5)</f>
        <v/>
      </c>
      <c r="H14" s="7"/>
    </row>
    <row r="15" customFormat="false" ht="19.5" hidden="false" customHeight="true" outlineLevel="0" collapsed="false">
      <c r="A15" s="7"/>
      <c r="B15" s="14"/>
      <c r="C15" s="6"/>
      <c r="D15" s="7"/>
      <c r="E15" s="6"/>
      <c r="F15" s="6"/>
      <c r="G15" s="9" t="str">
        <f aca="false">IF(OR($D$3="",B15=""),"",($D$3+(B15-1)*7)-WEEKDAY(($D$3+(B15-1)*7),2)+5)</f>
        <v/>
      </c>
      <c r="H15" s="7"/>
    </row>
    <row r="16" customFormat="false" ht="19.5" hidden="false" customHeight="true" outlineLevel="0" collapsed="false">
      <c r="A16" s="7"/>
      <c r="B16" s="14"/>
      <c r="C16" s="6"/>
      <c r="D16" s="7"/>
      <c r="E16" s="6"/>
      <c r="F16" s="6"/>
      <c r="G16" s="9" t="str">
        <f aca="false">IF(OR($D$3="",B16=""),"",($D$3+(B16-1)*7)-WEEKDAY(($D$3+(B16-1)*7),2)+5)</f>
        <v/>
      </c>
      <c r="H16" s="7"/>
    </row>
    <row r="17" customFormat="false" ht="19.5" hidden="false" customHeight="true" outlineLevel="0" collapsed="false">
      <c r="A17" s="7"/>
      <c r="B17" s="14"/>
      <c r="C17" s="6"/>
      <c r="D17" s="7"/>
      <c r="E17" s="6"/>
      <c r="F17" s="6"/>
      <c r="G17" s="9" t="str">
        <f aca="false">IF(OR($D$3="",B17=""),"",($D$3+(B17-1)*7)-WEEKDAY(($D$3+(B17-1)*7),2)+5)</f>
        <v/>
      </c>
      <c r="H17" s="7"/>
    </row>
    <row r="18" customFormat="false" ht="24" hidden="false" customHeight="true" outlineLevel="0" collapsed="false">
      <c r="A18" s="15" t="s">
        <v>61</v>
      </c>
      <c r="B18" s="15"/>
      <c r="C18" s="15"/>
      <c r="D18" s="15"/>
      <c r="E18" s="15"/>
      <c r="F18" s="15"/>
      <c r="G18" s="15"/>
      <c r="H18" s="16" t="str">
        <f aca="false">COUNTIF(H6:H17,"Gennemført")&amp;" / "&amp;COUNTA(C6:C17)&amp;" gennemført"</f>
        <v>0 / 8 gennemført</v>
      </c>
    </row>
    <row r="20" customFormat="false" ht="30" hidden="false" customHeight="true" outlineLevel="0" collapsed="false">
      <c r="A20" s="2" t="s">
        <v>62</v>
      </c>
      <c r="B20" s="2"/>
      <c r="C20" s="2"/>
      <c r="D20" s="2"/>
      <c r="E20" s="2"/>
      <c r="F20" s="2"/>
      <c r="G20" s="2"/>
      <c r="H20" s="2"/>
    </row>
    <row r="21" customFormat="false" ht="15" hidden="false" customHeight="false" outlineLevel="0" collapsed="false">
      <c r="A21" s="12" t="s">
        <v>26</v>
      </c>
    </row>
  </sheetData>
  <sheetProtection sheet="true"/>
  <mergeCells count="4">
    <mergeCell ref="A2:H2"/>
    <mergeCell ref="A3:C3"/>
    <mergeCell ref="A18:G18"/>
    <mergeCell ref="A20:H20"/>
  </mergeCells>
  <conditionalFormatting sqref="H6:H17">
    <cfRule type="expression" priority="2" aboveAverage="0" equalAverage="0" bottom="0" percent="0" rank="0" text="" dxfId="5">
      <formula>H6="Gennemført"</formula>
    </cfRule>
    <cfRule type="expression" priority="3" aboveAverage="0" equalAverage="0" bottom="0" percent="0" rank="0" text="" dxfId="6">
      <formula>H6="I gang"</formula>
    </cfRule>
  </conditionalFormatting>
  <dataValidations count="4">
    <dataValidation allowBlank="true" errorStyle="stop" operator="between" showDropDown="false" showErrorMessage="false" showInputMessage="false" sqref="A6:A17" type="list">
      <formula1>"Dag 1–30,Dag 31–60,Dag 61–90"</formula1>
      <formula2>0</formula2>
    </dataValidation>
    <dataValidation allowBlank="true" errorStyle="stop" operator="between" showDropDown="false" showErrorMessage="false" showInputMessage="false" sqref="D6:D17" type="list">
      <formula1>"Mikromodul,Samtale,Sidemandsoplæring,Selvstudie"</formula1>
      <formula2>0</formula2>
    </dataValidation>
    <dataValidation allowBlank="true" errorStyle="stop" operator="between" showDropDown="false" showErrorMessage="true" showInputMessage="false" sqref="H6:H17" type="list">
      <formula1>"Ikke startet,I gang,Gennemført"</formula1>
      <formula2>0</formula2>
    </dataValidation>
    <dataValidation allowBlank="true" errorStyle="stop" operator="between" showDropDown="false" showErrorMessage="true" showInputMessage="false" sqref="B6:B17" type="whole">
      <formula1>1</formula1>
      <formula2>52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13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63</v>
      </c>
    </row>
    <row r="2" customFormat="false" ht="33.75" hidden="false" customHeight="true" outlineLevel="0" collapsed="false">
      <c r="A2" s="2" t="s">
        <v>64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13" t="s">
        <v>65</v>
      </c>
      <c r="B3" s="13"/>
      <c r="C3" s="13"/>
      <c r="D3" s="13"/>
      <c r="E3" s="13"/>
      <c r="F3" s="17" t="n">
        <v>400</v>
      </c>
    </row>
    <row r="5" customFormat="false" ht="31.5" hidden="false" customHeight="true" outlineLevel="0" collapsed="false">
      <c r="A5" s="5" t="s">
        <v>66</v>
      </c>
      <c r="B5" s="5" t="s">
        <v>34</v>
      </c>
      <c r="C5" s="5" t="s">
        <v>67</v>
      </c>
      <c r="D5" s="5" t="s">
        <v>68</v>
      </c>
      <c r="E5" s="5" t="s">
        <v>69</v>
      </c>
      <c r="F5" s="5" t="s">
        <v>70</v>
      </c>
    </row>
    <row r="6" customFormat="false" ht="24" hidden="false" customHeight="true" outlineLevel="0" collapsed="false">
      <c r="A6" s="6" t="s">
        <v>71</v>
      </c>
      <c r="B6" s="6" t="s">
        <v>16</v>
      </c>
      <c r="C6" s="18" t="n">
        <v>15</v>
      </c>
      <c r="D6" s="18" t="n">
        <v>10</v>
      </c>
      <c r="E6" s="19" t="n">
        <f aca="false">IF(COUNT(C6:D6)&lt;2,"",C6*D6/60)</f>
        <v>2.5</v>
      </c>
      <c r="F6" s="20" t="n">
        <f aca="false">IF(OR(E6="",$F$3=""),"",E6*$F$3)</f>
        <v>1000</v>
      </c>
    </row>
    <row r="7" customFormat="false" ht="24" hidden="false" customHeight="true" outlineLevel="0" collapsed="false">
      <c r="A7" s="6" t="s">
        <v>72</v>
      </c>
      <c r="B7" s="6" t="s">
        <v>16</v>
      </c>
      <c r="C7" s="18" t="n">
        <v>45</v>
      </c>
      <c r="D7" s="18" t="n">
        <v>12</v>
      </c>
      <c r="E7" s="19" t="n">
        <f aca="false">IF(COUNT(C7:D7)&lt;2,"",C7*D7/60)</f>
        <v>9</v>
      </c>
      <c r="F7" s="20" t="n">
        <f aca="false">IF(OR(E7="",$F$3=""),"",E7*$F$3)</f>
        <v>3600</v>
      </c>
    </row>
    <row r="8" customFormat="false" ht="24" hidden="false" customHeight="true" outlineLevel="0" collapsed="false">
      <c r="A8" s="6" t="s">
        <v>73</v>
      </c>
      <c r="B8" s="6" t="s">
        <v>40</v>
      </c>
      <c r="C8" s="18" t="n">
        <v>60</v>
      </c>
      <c r="D8" s="18" t="n">
        <v>3</v>
      </c>
      <c r="E8" s="19" t="n">
        <f aca="false">IF(COUNT(C8:D8)&lt;2,"",C8*D8/60)</f>
        <v>3</v>
      </c>
      <c r="F8" s="20" t="n">
        <f aca="false">IF(OR(E8="",$F$3=""),"",E8*$F$3)</f>
        <v>1200</v>
      </c>
    </row>
    <row r="9" customFormat="false" ht="19.5" hidden="false" customHeight="true" outlineLevel="0" collapsed="false">
      <c r="A9" s="6"/>
      <c r="B9" s="6"/>
      <c r="C9" s="18"/>
      <c r="D9" s="18"/>
      <c r="E9" s="19" t="str">
        <f aca="false">IF(COUNT(C9:D9)&lt;2,"",C9*D9/60)</f>
        <v/>
      </c>
      <c r="F9" s="20" t="str">
        <f aca="false">IF(OR(E9="",$F$3=""),"",E9*$F$3)</f>
        <v/>
      </c>
    </row>
    <row r="10" customFormat="false" ht="19.5" hidden="false" customHeight="true" outlineLevel="0" collapsed="false">
      <c r="A10" s="6"/>
      <c r="B10" s="6"/>
      <c r="C10" s="18"/>
      <c r="D10" s="18"/>
      <c r="E10" s="19" t="str">
        <f aca="false">IF(COUNT(C10:D10)&lt;2,"",C10*D10/60)</f>
        <v/>
      </c>
      <c r="F10" s="20" t="str">
        <f aca="false">IF(OR(E10="",$F$3=""),"",E10*$F$3)</f>
        <v/>
      </c>
    </row>
    <row r="11" customFormat="false" ht="19.5" hidden="false" customHeight="true" outlineLevel="0" collapsed="false">
      <c r="A11" s="6"/>
      <c r="B11" s="6"/>
      <c r="C11" s="18"/>
      <c r="D11" s="18"/>
      <c r="E11" s="19" t="str">
        <f aca="false">IF(COUNT(C11:D11)&lt;2,"",C11*D11/60)</f>
        <v/>
      </c>
      <c r="F11" s="20" t="str">
        <f aca="false">IF(OR(E11="",$F$3=""),"",E11*$F$3)</f>
        <v/>
      </c>
    </row>
    <row r="12" customFormat="false" ht="19.5" hidden="false" customHeight="true" outlineLevel="0" collapsed="false">
      <c r="A12" s="6"/>
      <c r="B12" s="6"/>
      <c r="C12" s="18"/>
      <c r="D12" s="18"/>
      <c r="E12" s="19" t="str">
        <f aca="false">IF(COUNT(C12:D12)&lt;2,"",C12*D12/60)</f>
        <v/>
      </c>
      <c r="F12" s="20" t="str">
        <f aca="false">IF(OR(E12="",$F$3=""),"",E12*$F$3)</f>
        <v/>
      </c>
    </row>
    <row r="13" customFormat="false" ht="19.5" hidden="false" customHeight="true" outlineLevel="0" collapsed="false">
      <c r="A13" s="6"/>
      <c r="B13" s="6"/>
      <c r="C13" s="18"/>
      <c r="D13" s="18"/>
      <c r="E13" s="19" t="str">
        <f aca="false">IF(COUNT(C13:D13)&lt;2,"",C13*D13/60)</f>
        <v/>
      </c>
      <c r="F13" s="20" t="str">
        <f aca="false">IF(OR(E13="",$F$3=""),"",E13*$F$3)</f>
        <v/>
      </c>
    </row>
    <row r="14" customFormat="false" ht="24" hidden="false" customHeight="true" outlineLevel="0" collapsed="false">
      <c r="A14" s="15" t="s">
        <v>74</v>
      </c>
      <c r="B14" s="15"/>
      <c r="C14" s="15"/>
      <c r="D14" s="15"/>
      <c r="E14" s="21" t="n">
        <f aca="false">SUM(E6:E13)</f>
        <v>14.5</v>
      </c>
      <c r="F14" s="22" t="n">
        <f aca="false">SUM(F6:F13)</f>
        <v>5800</v>
      </c>
    </row>
    <row r="16" customFormat="false" ht="30" hidden="false" customHeight="true" outlineLevel="0" collapsed="false">
      <c r="A16" s="2" t="s">
        <v>75</v>
      </c>
      <c r="B16" s="2"/>
      <c r="C16" s="2"/>
      <c r="D16" s="2"/>
      <c r="E16" s="2"/>
      <c r="F16" s="2"/>
    </row>
    <row r="17" customFormat="false" ht="15" hidden="false" customHeight="false" outlineLevel="0" collapsed="false">
      <c r="A17" s="12" t="s">
        <v>26</v>
      </c>
    </row>
  </sheetData>
  <sheetProtection sheet="true"/>
  <mergeCells count="4">
    <mergeCell ref="A2:F2"/>
    <mergeCell ref="A3:E3"/>
    <mergeCell ref="A14:D14"/>
    <mergeCell ref="A16:F16"/>
  </mergeCells>
  <dataValidations count="2">
    <dataValidation allowBlank="true" errorStyle="stop" operator="greaterThanOrEqual" showDropDown="false" showErrorMessage="false" showInputMessage="false" sqref="F3" type="decimal">
      <formula1>0</formula1>
      <formula2>0</formula2>
    </dataValidation>
    <dataValidation allowBlank="true" errorStyle="stop" operator="greaterThanOrEqual" showDropDown="false" showErrorMessage="false" showInputMessage="false" sqref="C6:D13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24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8"/>
    <col collapsed="false" customWidth="true" hidden="false" outlineLevel="0" max="8" min="8" style="0" width="17"/>
    <col collapsed="false" customWidth="true" hidden="false" outlineLevel="0" max="9" min="9" style="0" width="12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76</v>
      </c>
    </row>
    <row r="2" customFormat="false" ht="33.75" hidden="false" customHeight="true" outlineLevel="0" collapsed="false">
      <c r="A2" s="2" t="s">
        <v>77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1.5" hidden="false" customHeight="true" outlineLevel="0" collapsed="false">
      <c r="A4" s="5" t="s">
        <v>78</v>
      </c>
      <c r="B4" s="5" t="s">
        <v>79</v>
      </c>
      <c r="C4" s="5" t="s">
        <v>80</v>
      </c>
      <c r="D4" s="5" t="s">
        <v>81</v>
      </c>
      <c r="E4" s="5" t="s">
        <v>82</v>
      </c>
      <c r="F4" s="5" t="s">
        <v>83</v>
      </c>
      <c r="G4" s="5" t="s">
        <v>84</v>
      </c>
      <c r="H4" s="5" t="s">
        <v>85</v>
      </c>
      <c r="I4" s="5" t="s">
        <v>86</v>
      </c>
      <c r="J4" s="5" t="s">
        <v>87</v>
      </c>
    </row>
    <row r="5" customFormat="false" ht="61.5" hidden="false" customHeight="true" outlineLevel="0" collapsed="false">
      <c r="A5" s="23" t="n">
        <v>1</v>
      </c>
      <c r="B5" s="6" t="s">
        <v>88</v>
      </c>
      <c r="C5" s="6" t="s">
        <v>89</v>
      </c>
      <c r="D5" s="6" t="s">
        <v>90</v>
      </c>
      <c r="E5" s="6" t="s">
        <v>91</v>
      </c>
      <c r="F5" s="6" t="s">
        <v>92</v>
      </c>
      <c r="G5" s="24" t="s">
        <v>82</v>
      </c>
      <c r="H5" s="14"/>
      <c r="I5" s="25" t="str">
        <f aca="false">IF(H5="","",IF(H5=G5,1,0))</f>
        <v/>
      </c>
      <c r="J5" s="6" t="s">
        <v>93</v>
      </c>
    </row>
    <row r="6" customFormat="false" ht="61.5" hidden="false" customHeight="true" outlineLevel="0" collapsed="false">
      <c r="A6" s="23" t="n">
        <v>2</v>
      </c>
      <c r="B6" s="6" t="s">
        <v>94</v>
      </c>
      <c r="C6" s="6" t="s">
        <v>95</v>
      </c>
      <c r="D6" s="6" t="s">
        <v>96</v>
      </c>
      <c r="E6" s="6" t="s">
        <v>97</v>
      </c>
      <c r="F6" s="6" t="s">
        <v>98</v>
      </c>
      <c r="G6" s="24" t="s">
        <v>80</v>
      </c>
      <c r="H6" s="14"/>
      <c r="I6" s="25" t="str">
        <f aca="false">IF(H6="","",IF(H6=G6,1,0))</f>
        <v/>
      </c>
      <c r="J6" s="6" t="s">
        <v>99</v>
      </c>
    </row>
    <row r="7" customFormat="false" ht="61.5" hidden="false" customHeight="true" outlineLevel="0" collapsed="false">
      <c r="A7" s="23" t="n">
        <v>3</v>
      </c>
      <c r="B7" s="6" t="s">
        <v>100</v>
      </c>
      <c r="C7" s="6" t="s">
        <v>101</v>
      </c>
      <c r="D7" s="6" t="s">
        <v>102</v>
      </c>
      <c r="E7" s="6" t="s">
        <v>103</v>
      </c>
      <c r="F7" s="6" t="s">
        <v>104</v>
      </c>
      <c r="G7" s="24" t="s">
        <v>81</v>
      </c>
      <c r="H7" s="14"/>
      <c r="I7" s="25" t="str">
        <f aca="false">IF(H7="","",IF(H7=G7,1,0))</f>
        <v/>
      </c>
      <c r="J7" s="6" t="s">
        <v>105</v>
      </c>
    </row>
    <row r="8" customFormat="false" ht="61.5" hidden="false" customHeight="true" outlineLevel="0" collapsed="false">
      <c r="A8" s="23" t="n">
        <v>4</v>
      </c>
      <c r="B8" s="6" t="s">
        <v>106</v>
      </c>
      <c r="C8" s="6" t="s">
        <v>107</v>
      </c>
      <c r="D8" s="6" t="s">
        <v>108</v>
      </c>
      <c r="E8" s="6" t="s">
        <v>109</v>
      </c>
      <c r="F8" s="6" t="s">
        <v>110</v>
      </c>
      <c r="G8" s="24" t="s">
        <v>81</v>
      </c>
      <c r="H8" s="14"/>
      <c r="I8" s="25" t="str">
        <f aca="false">IF(H8="","",IF(H8=G8,1,0))</f>
        <v/>
      </c>
      <c r="J8" s="6" t="s">
        <v>111</v>
      </c>
    </row>
    <row r="9" customFormat="false" ht="61.5" hidden="false" customHeight="true" outlineLevel="0" collapsed="false">
      <c r="A9" s="23" t="n">
        <v>5</v>
      </c>
      <c r="B9" s="6" t="s">
        <v>112</v>
      </c>
      <c r="C9" s="6" t="s">
        <v>113</v>
      </c>
      <c r="D9" s="6" t="s">
        <v>114</v>
      </c>
      <c r="E9" s="6" t="s">
        <v>115</v>
      </c>
      <c r="F9" s="6" t="s">
        <v>116</v>
      </c>
      <c r="G9" s="24" t="s">
        <v>80</v>
      </c>
      <c r="H9" s="14"/>
      <c r="I9" s="25" t="str">
        <f aca="false">IF(H9="","",IF(H9=G9,1,0))</f>
        <v/>
      </c>
      <c r="J9" s="6" t="s">
        <v>117</v>
      </c>
    </row>
    <row r="11" customFormat="false" ht="21.75" hidden="false" customHeight="true" outlineLevel="0" collapsed="false">
      <c r="A11" s="26" t="s">
        <v>118</v>
      </c>
      <c r="B11" s="26"/>
      <c r="C11" s="26"/>
      <c r="D11" s="26"/>
      <c r="E11" s="26"/>
      <c r="F11" s="26"/>
      <c r="G11" s="26"/>
      <c r="H11" s="26"/>
      <c r="I11" s="11" t="str">
        <f aca="false">SUM(I5:I9)&amp;" / "&amp;COUNTA(B5:B9)</f>
        <v>0 / 5</v>
      </c>
    </row>
    <row r="12" customFormat="false" ht="21.75" hidden="false" customHeight="true" outlineLevel="0" collapsed="false">
      <c r="A12" s="26" t="s">
        <v>119</v>
      </c>
      <c r="B12" s="26"/>
      <c r="C12" s="26"/>
      <c r="D12" s="26"/>
      <c r="E12" s="26"/>
      <c r="F12" s="26"/>
      <c r="G12" s="26"/>
      <c r="H12" s="26"/>
      <c r="I12" s="27" t="str">
        <f aca="false">IF(COUNT(I5:I9)=0,"",SUM(I5:I9)/COUNTA(B5:B9))</f>
        <v/>
      </c>
    </row>
    <row r="13" customFormat="false" ht="21.75" hidden="false" customHeight="true" outlineLevel="0" collapsed="false">
      <c r="A13" s="26" t="s">
        <v>120</v>
      </c>
      <c r="B13" s="26"/>
      <c r="C13" s="26"/>
      <c r="D13" s="26"/>
      <c r="E13" s="26"/>
      <c r="F13" s="26"/>
      <c r="G13" s="26"/>
      <c r="H13" s="26"/>
      <c r="I13" s="28"/>
    </row>
    <row r="14" customFormat="false" ht="21.75" hidden="false" customHeight="true" outlineLevel="0" collapsed="false">
      <c r="A14" s="26" t="s">
        <v>121</v>
      </c>
      <c r="B14" s="26"/>
      <c r="C14" s="26"/>
      <c r="D14" s="26"/>
      <c r="E14" s="26"/>
      <c r="F14" s="26"/>
      <c r="G14" s="26"/>
      <c r="H14" s="26"/>
      <c r="I14" s="11" t="str">
        <f aca="false">IF(OR(I13="",I12=""),"",IF(I12&gt;=I13,"Bestået","Gennemgå igen"))</f>
        <v/>
      </c>
    </row>
    <row r="16" customFormat="false" ht="30" hidden="false" customHeight="true" outlineLevel="0" collapsed="false">
      <c r="A16" s="2" t="s">
        <v>122</v>
      </c>
      <c r="B16" s="2"/>
      <c r="C16" s="2"/>
      <c r="D16" s="2"/>
      <c r="E16" s="2"/>
      <c r="F16" s="2"/>
      <c r="G16" s="2"/>
      <c r="H16" s="2"/>
      <c r="I16" s="2"/>
      <c r="J16" s="2"/>
    </row>
    <row r="17" customFormat="false" ht="15" hidden="false" customHeight="false" outlineLevel="0" collapsed="false">
      <c r="A17" s="12" t="s">
        <v>26</v>
      </c>
    </row>
  </sheetData>
  <sheetProtection sheet="true"/>
  <mergeCells count="6">
    <mergeCell ref="A2:J2"/>
    <mergeCell ref="A11:H11"/>
    <mergeCell ref="A12:H12"/>
    <mergeCell ref="A13:H13"/>
    <mergeCell ref="A14:H14"/>
    <mergeCell ref="A16:J16"/>
  </mergeCells>
  <conditionalFormatting sqref="I14">
    <cfRule type="expression" priority="2" aboveAverage="0" equalAverage="0" bottom="0" percent="0" rank="0" text="" dxfId="4">
      <formula>I14="Gennemgå igen"</formula>
    </cfRule>
  </conditionalFormatting>
  <dataValidations count="1">
    <dataValidation allowBlank="true" errorStyle="stop" operator="between" showDropDown="false" showErrorMessage="true" showInputMessage="false" sqref="H5:H9" type="list">
      <formula1>"A,B,C,D"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4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123</v>
      </c>
    </row>
    <row r="2" customFormat="false" ht="33.75" hidden="false" customHeight="true" outlineLevel="0" collapsed="false">
      <c r="A2" s="2" t="s">
        <v>124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5" t="s">
        <v>125</v>
      </c>
      <c r="B4" s="5" t="s">
        <v>126</v>
      </c>
      <c r="C4" s="5" t="s">
        <v>127</v>
      </c>
      <c r="D4" s="5" t="s">
        <v>128</v>
      </c>
      <c r="E4" s="5" t="s">
        <v>129</v>
      </c>
      <c r="F4" s="5" t="s">
        <v>34</v>
      </c>
    </row>
    <row r="5" customFormat="false" ht="33.75" hidden="false" customHeight="true" outlineLevel="0" collapsed="false">
      <c r="A5" s="29" t="s">
        <v>130</v>
      </c>
      <c r="B5" s="6" t="s">
        <v>131</v>
      </c>
      <c r="C5" s="6" t="s">
        <v>132</v>
      </c>
      <c r="D5" s="14"/>
      <c r="E5" s="14"/>
      <c r="F5" s="14" t="s">
        <v>40</v>
      </c>
    </row>
    <row r="6" customFormat="false" ht="33.75" hidden="false" customHeight="true" outlineLevel="0" collapsed="false">
      <c r="A6" s="29" t="s">
        <v>133</v>
      </c>
      <c r="B6" s="6" t="s">
        <v>134</v>
      </c>
      <c r="C6" s="6" t="s">
        <v>135</v>
      </c>
      <c r="D6" s="14"/>
      <c r="E6" s="14"/>
      <c r="F6" s="14" t="s">
        <v>16</v>
      </c>
    </row>
    <row r="7" customFormat="false" ht="33.75" hidden="false" customHeight="true" outlineLevel="0" collapsed="false">
      <c r="A7" s="29" t="s">
        <v>136</v>
      </c>
      <c r="B7" s="6" t="s">
        <v>137</v>
      </c>
      <c r="C7" s="6" t="s">
        <v>135</v>
      </c>
      <c r="D7" s="14"/>
      <c r="E7" s="14"/>
      <c r="F7" s="14" t="s">
        <v>16</v>
      </c>
    </row>
    <row r="8" customFormat="false" ht="33.75" hidden="false" customHeight="true" outlineLevel="0" collapsed="false">
      <c r="A8" s="29" t="s">
        <v>138</v>
      </c>
      <c r="B8" s="6" t="s">
        <v>139</v>
      </c>
      <c r="C8" s="6" t="s">
        <v>140</v>
      </c>
      <c r="D8" s="14"/>
      <c r="E8" s="14"/>
      <c r="F8" s="14" t="s">
        <v>16</v>
      </c>
    </row>
    <row r="9" customFormat="false" ht="33.75" hidden="false" customHeight="true" outlineLevel="0" collapsed="false">
      <c r="A9" s="29" t="s">
        <v>141</v>
      </c>
      <c r="B9" s="6" t="s">
        <v>142</v>
      </c>
      <c r="C9" s="6" t="s">
        <v>143</v>
      </c>
      <c r="D9" s="14"/>
      <c r="E9" s="14"/>
      <c r="F9" s="14" t="s">
        <v>40</v>
      </c>
    </row>
    <row r="10" customFormat="false" ht="19.5" hidden="false" customHeight="true" outlineLevel="0" collapsed="false">
      <c r="A10" s="6"/>
      <c r="B10" s="6"/>
      <c r="C10" s="6"/>
      <c r="D10" s="14"/>
      <c r="E10" s="14"/>
      <c r="F10" s="14"/>
    </row>
    <row r="11" customFormat="false" ht="19.5" hidden="false" customHeight="true" outlineLevel="0" collapsed="false">
      <c r="A11" s="6"/>
      <c r="B11" s="6"/>
      <c r="C11" s="6"/>
      <c r="D11" s="14"/>
      <c r="E11" s="14"/>
      <c r="F11" s="14"/>
    </row>
    <row r="12" customFormat="false" ht="19.5" hidden="false" customHeight="true" outlineLevel="0" collapsed="false">
      <c r="A12" s="6"/>
      <c r="B12" s="6"/>
      <c r="C12" s="6"/>
      <c r="D12" s="14"/>
      <c r="E12" s="14"/>
      <c r="F12" s="14"/>
    </row>
    <row r="14" customFormat="false" ht="30" hidden="false" customHeight="true" outlineLevel="0" collapsed="false">
      <c r="A14" s="2" t="s">
        <v>144</v>
      </c>
      <c r="B14" s="2"/>
      <c r="C14" s="2"/>
      <c r="D14" s="2"/>
      <c r="E14" s="2"/>
      <c r="F14" s="2"/>
    </row>
    <row r="15" customFormat="false" ht="15" hidden="false" customHeight="false" outlineLevel="0" collapsed="false">
      <c r="A15" s="12" t="s">
        <v>26</v>
      </c>
    </row>
  </sheetData>
  <sheetProtection sheet="true"/>
  <mergeCells count="2">
    <mergeCell ref="A2:F2"/>
    <mergeCell ref="A14:F14"/>
  </mergeCell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2026-10-25T11:24:23Z</dcterms:created>
  <dc:creator>openpyxl</dc:creator>
  <dc:description/>
  <dc:language>da-DK</dc:language>
  <cp:lastModifiedBy/>
  <dcterms:modified xsi:type="dcterms:W3CDTF">2026-10-25T11:24:23Z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