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Dades" sheetId="1" state="visible" r:id="rId1"/>
    <sheet xmlns:r="http://schemas.openxmlformats.org/officeDocument/2006/relationships" name="Calculs" sheetId="2" state="visible" r:id="rId2"/>
    <sheet xmlns:r="http://schemas.openxmlformats.org/officeDocument/2006/relationships" name="Dashboard" sheetId="3" state="visible" r:id="rId3"/>
  </sheets>
  <definedNames>
    <definedName name="_xlnm.Print_Area" localSheetId="1">'Calculs'!$A$1:$L$19</definedName>
    <definedName name="_xlnm.Print_Area" localSheetId="2">'Dashboard'!$A$1:$P$35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&quot;/&quot;mm&quot;/&quot;yyyy"/>
    <numFmt numFmtId="166" formatCode="#,##0&quot; €&quot;"/>
    <numFmt numFmtId="167" formatCode="0.0%"/>
    <numFmt numFmtId="168" formatCode="▲ +0.0%;▼ -0.0%;0.0%"/>
  </numFmts>
  <fonts count="17">
    <font>
      <name val="Calibri"/>
      <family val="2"/>
      <color theme="1"/>
      <sz val="11"/>
      <scheme val="minor"/>
    </font>
    <font>
      <name val="Calibri"/>
      <i val="1"/>
      <color rgb="0064748B"/>
      <sz val="10"/>
    </font>
    <font>
      <name val="Calibri"/>
      <color rgb="0064748B"/>
      <sz val="10"/>
    </font>
    <font>
      <name val="Calibri"/>
      <b val="1"/>
      <color rgb="001E293B"/>
      <sz val="14"/>
    </font>
    <font>
      <name val="Calibri"/>
      <b val="1"/>
      <color rgb="001E3A5F"/>
      <sz val="10"/>
    </font>
    <font>
      <name val="Calibri"/>
      <b val="1"/>
      <color rgb="00FFFFFF"/>
      <sz val="11"/>
    </font>
    <font>
      <name val="Calibri"/>
      <b val="1"/>
      <color rgb="001E293B"/>
      <sz val="11"/>
    </font>
    <font>
      <name val="Calibri"/>
      <color rgb="0064748B"/>
      <sz val="9"/>
    </font>
    <font>
      <name val="Calibri"/>
      <i val="1"/>
      <color rgb="0064748B"/>
      <sz val="9"/>
    </font>
    <font>
      <name val="Calibri"/>
      <b val="1"/>
      <color rgb="001E293B"/>
      <sz val="18"/>
    </font>
    <font>
      <name val="Calibri"/>
      <b val="1"/>
      <color rgb="0064748B"/>
      <sz val="10"/>
    </font>
    <font>
      <name val="Calibri"/>
      <b val="1"/>
      <color rgb="001E3A5F"/>
      <sz val="11"/>
    </font>
    <font>
      <name val="Calibri"/>
      <b val="1"/>
      <color rgb="0064748B"/>
      <sz val="9"/>
    </font>
    <font>
      <name val="Calibri"/>
      <b val="1"/>
      <color rgb="001E293B"/>
      <sz val="22"/>
    </font>
    <font>
      <name val="Calibri"/>
      <color rgb="0064748B"/>
      <sz val="8"/>
    </font>
    <font>
      <name val="Calibri"/>
      <i val="1"/>
      <color rgb="0064748B"/>
      <sz val="8"/>
    </font>
    <font>
      <name val="Calibri"/>
      <b val="1"/>
      <color rgb="001E293B"/>
      <sz val="12"/>
    </font>
  </fonts>
  <fills count="5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  <fill>
      <patternFill patternType="solid">
        <fgColor rgb="00FFFFFF"/>
      </patternFill>
    </fill>
  </fills>
  <borders count="1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1E3A5F"/>
      </left>
      <right style="thin">
        <color rgb="001E3A5F"/>
      </right>
      <top style="thin">
        <color rgb="001E3A5F"/>
      </top>
      <bottom style="thin">
        <color rgb="001E3A5F"/>
      </bottom>
    </border>
    <border>
      <left style="thin">
        <color rgb="00E2E8F0"/>
      </left>
      <top style="thin">
        <color rgb="00E2E8F0"/>
      </top>
    </border>
    <border>
      <top style="thin">
        <color rgb="00E2E8F0"/>
      </top>
    </border>
    <border>
      <right style="thin">
        <color rgb="00E2E8F0"/>
      </right>
      <top style="thin">
        <color rgb="00E2E8F0"/>
      </top>
    </border>
    <border>
      <left style="thin">
        <color rgb="00E2E8F0"/>
      </left>
    </border>
    <border/>
    <border>
      <right style="thin">
        <color rgb="00E2E8F0"/>
      </right>
    </border>
    <border>
      <left style="thin">
        <color rgb="00E2E8F0"/>
      </left>
      <bottom style="thin">
        <color rgb="00E2E8F0"/>
      </bottom>
    </border>
    <border>
      <bottom style="thin">
        <color rgb="00E2E8F0"/>
      </bottom>
    </border>
    <border>
      <right style="thin">
        <color rgb="00E2E8F0"/>
      </right>
      <bottom style="thin">
        <color rgb="00E2E8F0"/>
      </bottom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166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  <xf numFmtId="166" fontId="0" fillId="0" borderId="1" applyAlignment="1" pivotButton="0" quotePrefix="0" xfId="0">
      <alignment vertical="center"/>
    </xf>
    <xf numFmtId="0" fontId="0" fillId="0" borderId="1" applyAlignment="1" pivotButton="0" quotePrefix="0" xfId="0">
      <alignment horizontal="right" vertical="center"/>
    </xf>
    <xf numFmtId="167" fontId="0" fillId="0" borderId="1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166" fontId="6" fillId="0" borderId="1" applyAlignment="1" pivotButton="0" quotePrefix="0" xfId="0">
      <alignment vertical="center"/>
    </xf>
    <xf numFmtId="0" fontId="7" fillId="0" borderId="1" applyAlignment="1" pivotButton="0" quotePrefix="0" xfId="0">
      <alignment vertical="center" wrapText="1"/>
    </xf>
    <xf numFmtId="0" fontId="0" fillId="0" borderId="1" pivotButton="0" quotePrefix="0" xfId="0"/>
    <xf numFmtId="167" fontId="6" fillId="0" borderId="1" applyAlignment="1" pivotButton="0" quotePrefix="0" xfId="0">
      <alignment vertical="center"/>
    </xf>
    <xf numFmtId="1" fontId="0" fillId="0" borderId="1" applyAlignment="1" pivotButton="0" quotePrefix="0" xfId="0">
      <alignment horizontal="right" vertical="center"/>
    </xf>
    <xf numFmtId="168" fontId="6" fillId="0" borderId="1" applyAlignment="1" pivotButton="0" quotePrefix="0" xfId="0">
      <alignment vertical="center"/>
    </xf>
    <xf numFmtId="166" fontId="0" fillId="0" borderId="1" pivotButton="0" quotePrefix="0" xfId="0"/>
    <xf numFmtId="167" fontId="0" fillId="0" borderId="1" pivotButton="0" quotePrefix="0" xfId="0"/>
    <xf numFmtId="0" fontId="0" fillId="0" borderId="1" applyAlignment="1" pivotButton="0" quotePrefix="0" xfId="0">
      <alignment horizontal="right"/>
    </xf>
    <xf numFmtId="0" fontId="8" fillId="0" borderId="0" applyAlignment="1" pivotButton="0" quotePrefix="0" xfId="0">
      <alignment vertical="top" wrapText="1"/>
    </xf>
    <xf numFmtId="1" fontId="0" fillId="0" borderId="1" applyAlignment="1" pivotButton="0" quotePrefix="0" xfId="0">
      <alignment horizontal="right"/>
    </xf>
    <xf numFmtId="0" fontId="6" fillId="0" borderId="1" pivotButton="0" quotePrefix="0" xfId="0"/>
    <xf numFmtId="166" fontId="6" fillId="0" borderId="1" pivotButton="0" quotePrefix="0" xfId="0"/>
    <xf numFmtId="167" fontId="6" fillId="0" borderId="1" pivotButton="0" quotePrefix="0" xfId="0"/>
    <xf numFmtId="0" fontId="0" fillId="3" borderId="0" pivotButton="0" quotePrefix="0" xfId="0"/>
    <xf numFmtId="0" fontId="9" fillId="3" borderId="0" pivotButton="0" quotePrefix="0" xfId="0"/>
    <xf numFmtId="0" fontId="1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 indent="1"/>
    </xf>
    <xf numFmtId="0" fontId="11" fillId="4" borderId="2" applyAlignment="1" applyProtection="1" pivotButton="0" quotePrefix="0" xfId="0">
      <alignment horizontal="center" vertical="center"/>
      <protection locked="0" hidden="0"/>
    </xf>
    <xf numFmtId="0" fontId="0" fillId="4" borderId="2" applyProtection="1" pivotButton="0" quotePrefix="0" xfId="0">
      <protection locked="0" hidden="0"/>
    </xf>
    <xf numFmtId="0" fontId="12" fillId="4" borderId="3" applyAlignment="1" pivotButton="0" quotePrefix="0" xfId="0">
      <alignment horizontal="center" vertical="bottom"/>
    </xf>
    <xf numFmtId="0" fontId="0" fillId="4" borderId="4" pivotButton="0" quotePrefix="0" xfId="0"/>
    <xf numFmtId="0" fontId="0" fillId="4" borderId="5" pivotButton="0" quotePrefix="0" xfId="0"/>
    <xf numFmtId="166" fontId="13" fillId="4" borderId="6" applyAlignment="1" pivotButton="0" quotePrefix="0" xfId="0">
      <alignment horizontal="center" vertical="center"/>
    </xf>
    <xf numFmtId="0" fontId="0" fillId="4" borderId="7" pivotButton="0" quotePrefix="0" xfId="0"/>
    <xf numFmtId="0" fontId="0" fillId="4" borderId="8" pivotButton="0" quotePrefix="0" xfId="0"/>
    <xf numFmtId="167" fontId="13" fillId="4" borderId="6" applyAlignment="1" pivotButton="0" quotePrefix="0" xfId="0">
      <alignment horizontal="center" vertical="center"/>
    </xf>
    <xf numFmtId="168" fontId="10" fillId="4" borderId="6" applyAlignment="1" pivotButton="0" quotePrefix="0" xfId="0">
      <alignment horizontal="center" vertical="center"/>
    </xf>
    <xf numFmtId="0" fontId="2" fillId="4" borderId="6" applyAlignment="1" pivotButton="0" quotePrefix="0" xfId="0">
      <alignment horizontal="center" vertical="center"/>
    </xf>
    <xf numFmtId="0" fontId="14" fillId="4" borderId="9" applyAlignment="1" pivotButton="0" quotePrefix="0" xfId="0">
      <alignment horizontal="center" vertical="center"/>
    </xf>
    <xf numFmtId="0" fontId="0" fillId="4" borderId="10" pivotButton="0" quotePrefix="0" xfId="0"/>
    <xf numFmtId="0" fontId="0" fillId="4" borderId="11" pivotButton="0" quotePrefix="0" xfId="0"/>
    <xf numFmtId="0" fontId="15" fillId="3" borderId="0" pivotButton="0" quotePrefix="0" xfId="0"/>
    <xf numFmtId="0" fontId="16" fillId="3" borderId="0" pivotButton="0" quotePrefix="0" xfId="0"/>
    <xf numFmtId="0" fontId="7" fillId="4" borderId="0" applyAlignment="1" pivotButton="0" quotePrefix="0" xfId="0">
      <alignment vertical="top" wrapText="1"/>
    </xf>
    <xf numFmtId="0" fontId="0" fillId="4" borderId="0" pivotButton="0" quotePrefix="0" xfId="0"/>
    <xf numFmtId="0" fontId="8" fillId="3" borderId="0" pivotButton="0" quotePrefix="0" xfId="0"/>
  </cellXfs>
  <cellStyles count="1">
    <cellStyle name="Normal" xfId="0" builtinId="0" hidden="0"/>
  </cellStyles>
  <dxfs count="4">
    <dxf>
      <font>
        <b val="1"/>
        <color rgb="0015803D"/>
      </font>
    </dxf>
    <dxf>
      <font>
        <b val="1"/>
        <color rgb="00B91C1C"/>
      </font>
    </dxf>
    <dxf>
      <font>
        <b val="1"/>
        <color rgb="0015803D"/>
        <sz val="10"/>
      </font>
    </dxf>
    <dxf>
      <font>
        <b val="1"/>
        <color rgb="00B91C1C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E293B"/>
                </a:solidFill>
              </a:defRPr>
            </a:pPr>
            <a:r>
              <a:rPr sz="1100" b="1">
                <a:solidFill>
                  <a:srgbClr val="1E293B"/>
                </a:solidFill>
              </a:rPr>
              <a:t>Vendes per mes (€)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'Calculs'!B3</f>
            </strRef>
          </tx>
          <spPr>
            <a:ln xmlns:a="http://schemas.openxmlformats.org/drawingml/2006/main" w="28575">
              <a:solidFill>
                <a:srgbClr val="1E3A5F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1E3A5F"/>
              </a:solidFill>
              <a:ln xmlns:a="http://schemas.openxmlformats.org/drawingml/2006/main">
                <a:solidFill>
                  <a:srgbClr val="1E3A5F"/>
                </a:solidFill>
                <a:prstDash val="solid"/>
              </a:ln>
            </spPr>
          </marker>
          <cat>
            <numRef>
              <f>'Calculs'!$A$4:$A$18</f>
            </numRef>
          </cat>
          <val>
            <numRef>
              <f>'Calculs'!$B$4:$B$18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5E7EB"/>
              </a:solidFill>
              <a:prstDash val="solid"/>
            </a:ln>
          </spPr>
        </majorGridlines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E293B"/>
                </a:solidFill>
              </a:defRPr>
            </a:pPr>
            <a:r>
              <a:rPr sz="1100" b="1">
                <a:solidFill>
                  <a:srgbClr val="1E293B"/>
                </a:solidFill>
              </a:rPr>
              <a:t>Vendes i despeses per mes (€)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'Calculs'!B3</f>
            </strRef>
          </tx>
          <spPr>
            <a:solidFill xmlns:a="http://schemas.openxmlformats.org/drawingml/2006/main">
              <a:srgbClr val="1E3A5F"/>
            </a:solidFill>
            <a:ln xmlns:a="http://schemas.openxmlformats.org/drawingml/2006/main">
              <a:solidFill>
                <a:srgbClr val="1E3A5F"/>
              </a:solidFill>
              <a:prstDash val="solid"/>
            </a:ln>
          </spPr>
          <cat>
            <numRef>
              <f>'Calculs'!$A$4:$A$18</f>
            </numRef>
          </cat>
          <val>
            <numRef>
              <f>'Calculs'!$B$4:$B$18</f>
            </numRef>
          </val>
        </ser>
        <ser>
          <idx val="1"/>
          <order val="1"/>
          <tx>
            <strRef>
              <f>'Calculs'!C3</f>
            </strRef>
          </tx>
          <spPr>
            <a:solidFill xmlns:a="http://schemas.openxmlformats.org/drawingml/2006/main">
              <a:srgbClr val="94A3B8"/>
            </a:solidFill>
            <a:ln xmlns:a="http://schemas.openxmlformats.org/drawingml/2006/main">
              <a:solidFill>
                <a:srgbClr val="94A3B8"/>
              </a:solidFill>
              <a:prstDash val="solid"/>
            </a:ln>
          </spPr>
          <cat>
            <numRef>
              <f>'Calculs'!$A$4:$A$18</f>
            </numRef>
          </cat>
          <val>
            <numRef>
              <f>'Calculs'!$C$4:$C$18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5E7EB"/>
              </a:solidFill>
              <a:prstDash val="solid"/>
            </a:ln>
          </spPr>
        </majorGridlines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10</row>
      <rowOff>0</rowOff>
    </from>
    <ext cx="4968000" cy="302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10</row>
      <rowOff>0</rowOff>
    </from>
    <ext cx="4968000" cy="302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_Vendes" displayName="tbl_Vendes" ref="A1:G361" headerRowCount="1">
  <autoFilter ref="A1:G361"/>
  <tableColumns count="7">
    <tableColumn id="1" name="Data"/>
    <tableColumn id="2" name="Any"/>
    <tableColumn id="3" name="Mes"/>
    <tableColumn id="4" name="Canal"/>
    <tableColumn id="5" name="Zona"/>
    <tableColumn id="6" name="Vendes (€)"/>
    <tableColumn id="7" name="Despeses (€)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1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6" customWidth="1" min="3" max="3"/>
    <col width="19" customWidth="1" min="4" max="4"/>
    <col width="12" customWidth="1" min="5" max="5"/>
    <col width="13" customWidth="1" min="6" max="6"/>
    <col width="14" customWidth="1" min="7" max="7"/>
    <col width="3" customWidth="1" min="8" max="8"/>
    <col width="62" customWidth="1" min="9" max="9"/>
  </cols>
  <sheetData>
    <row r="1">
      <c r="A1" t="inlineStr">
        <is>
          <t>Data</t>
        </is>
      </c>
      <c r="B1" t="inlineStr">
        <is>
          <t>Any</t>
        </is>
      </c>
      <c r="C1" t="inlineStr">
        <is>
          <t>Mes</t>
        </is>
      </c>
      <c r="D1" t="inlineStr">
        <is>
          <t>Canal</t>
        </is>
      </c>
      <c r="E1" t="inlineStr">
        <is>
          <t>Zona</t>
        </is>
      </c>
      <c r="F1" t="inlineStr">
        <is>
          <t>Vendes (€)</t>
        </is>
      </c>
      <c r="G1" t="inlineStr">
        <is>
          <t>Despeses (€)</t>
        </is>
      </c>
      <c r="I1" s="1" t="inlineStr">
        <is>
          <t>Exemple hipotètic — orova.vn</t>
        </is>
      </c>
    </row>
    <row r="2">
      <c r="A2" s="2" t="n">
        <v>45659</v>
      </c>
      <c r="B2" s="3">
        <f>YEAR(tbl_Vendes[[#This Row],[Data]])</f>
        <v/>
      </c>
      <c r="C2" s="3">
        <f>MONTH(tbl_Vendes[[#This Row],[Data]])</f>
        <v/>
      </c>
      <c r="D2" t="inlineStr">
        <is>
          <t>Distribuïdors</t>
        </is>
      </c>
      <c r="E2" t="inlineStr">
        <is>
          <t>Lleida</t>
        </is>
      </c>
      <c r="F2" s="4" t="n">
        <v>212</v>
      </c>
      <c r="G2" s="4" t="n">
        <v>63</v>
      </c>
      <c r="I2" s="5" t="inlineStr">
        <is>
          <t>Taula oficial d'Excel tbl_Vendes (Pas 1). Imports en euros, dates dd/mm/aaaa, període 01/01/2025–31/03/2026, 24 registres per mes (3 canals × 4 zones × 2). Les columnes Any i Mes es calculen amb fórmules a partir de la data. La suma de cada mes coincideix amb la taula de 15 mesos de l'article. Enganxa les files noves just a sota de l'última: la taula s'amplia sola i les cel·les dels fulls Calculs i Dashboard les inclouen a l'instant.</t>
        </is>
      </c>
    </row>
    <row r="3">
      <c r="A3" s="2" t="n">
        <v>45660</v>
      </c>
      <c r="B3" s="3">
        <f>YEAR(tbl_Vendes[[#This Row],[Data]])</f>
        <v/>
      </c>
      <c r="C3" s="3">
        <f>MONTH(tbl_Vendes[[#This Row],[Data]])</f>
        <v/>
      </c>
      <c r="D3" t="inlineStr">
        <is>
          <t>Comerç electrònic</t>
        </is>
      </c>
      <c r="E3" t="inlineStr">
        <is>
          <t>Girona</t>
        </is>
      </c>
      <c r="F3" s="4" t="n">
        <v>614</v>
      </c>
      <c r="G3" s="4" t="n">
        <v>227</v>
      </c>
    </row>
    <row r="4">
      <c r="A4" s="2" t="n">
        <v>45662</v>
      </c>
      <c r="B4" s="3">
        <f>YEAR(tbl_Vendes[[#This Row],[Data]])</f>
        <v/>
      </c>
      <c r="C4" s="3">
        <f>MONTH(tbl_Vendes[[#This Row],[Data]])</f>
        <v/>
      </c>
      <c r="D4" t="inlineStr">
        <is>
          <t>Distribuïdors</t>
        </is>
      </c>
      <c r="E4" t="inlineStr">
        <is>
          <t>Barcelona</t>
        </is>
      </c>
      <c r="F4" s="4" t="n">
        <v>971</v>
      </c>
      <c r="G4" s="4" t="n">
        <v>192</v>
      </c>
    </row>
    <row r="5">
      <c r="A5" s="2" t="n">
        <v>45662</v>
      </c>
      <c r="B5" s="3">
        <f>YEAR(tbl_Vendes[[#This Row],[Data]])</f>
        <v/>
      </c>
      <c r="C5" s="3">
        <f>MONTH(tbl_Vendes[[#This Row],[Data]])</f>
        <v/>
      </c>
      <c r="D5" t="inlineStr">
        <is>
          <t>Distribuïdors</t>
        </is>
      </c>
      <c r="E5" t="inlineStr">
        <is>
          <t>Lleida</t>
        </is>
      </c>
      <c r="F5" s="4" t="n">
        <v>238</v>
      </c>
      <c r="G5" s="4" t="n">
        <v>64</v>
      </c>
    </row>
    <row r="6">
      <c r="A6" s="2" t="n">
        <v>45664</v>
      </c>
      <c r="B6" s="3">
        <f>YEAR(tbl_Vendes[[#This Row],[Data]])</f>
        <v/>
      </c>
      <c r="C6" s="3">
        <f>MONTH(tbl_Vendes[[#This Row],[Data]])</f>
        <v/>
      </c>
      <c r="D6" t="inlineStr">
        <is>
          <t>Botiga física</t>
        </is>
      </c>
      <c r="E6" t="inlineStr">
        <is>
          <t>Lleida</t>
        </is>
      </c>
      <c r="F6" s="4" t="n">
        <v>325</v>
      </c>
      <c r="G6" s="4" t="n">
        <v>176</v>
      </c>
    </row>
    <row r="7">
      <c r="A7" s="2" t="n">
        <v>45665</v>
      </c>
      <c r="B7" s="3">
        <f>YEAR(tbl_Vendes[[#This Row],[Data]])</f>
        <v/>
      </c>
      <c r="C7" s="3">
        <f>MONTH(tbl_Vendes[[#This Row],[Data]])</f>
        <v/>
      </c>
      <c r="D7" t="inlineStr">
        <is>
          <t>Botiga física</t>
        </is>
      </c>
      <c r="E7" t="inlineStr">
        <is>
          <t>Girona</t>
        </is>
      </c>
      <c r="F7" s="4" t="n">
        <v>790</v>
      </c>
      <c r="G7" s="4" t="n">
        <v>175</v>
      </c>
    </row>
    <row r="8">
      <c r="A8" s="2" t="n">
        <v>45668</v>
      </c>
      <c r="B8" s="3">
        <f>YEAR(tbl_Vendes[[#This Row],[Data]])</f>
        <v/>
      </c>
      <c r="C8" s="3">
        <f>MONTH(tbl_Vendes[[#This Row],[Data]])</f>
        <v/>
      </c>
      <c r="D8" t="inlineStr">
        <is>
          <t>Distribuïdors</t>
        </is>
      </c>
      <c r="E8" t="inlineStr">
        <is>
          <t>Tarragona</t>
        </is>
      </c>
      <c r="F8" s="4" t="n">
        <v>377</v>
      </c>
      <c r="G8" s="4" t="n">
        <v>93</v>
      </c>
    </row>
    <row r="9">
      <c r="A9" s="2" t="n">
        <v>45669</v>
      </c>
      <c r="B9" s="3">
        <f>YEAR(tbl_Vendes[[#This Row],[Data]])</f>
        <v/>
      </c>
      <c r="C9" s="3">
        <f>MONTH(tbl_Vendes[[#This Row],[Data]])</f>
        <v/>
      </c>
      <c r="D9" t="inlineStr">
        <is>
          <t>Comerç electrònic</t>
        </is>
      </c>
      <c r="E9" t="inlineStr">
        <is>
          <t>Tarragona</t>
        </is>
      </c>
      <c r="F9" s="4" t="n">
        <v>602</v>
      </c>
      <c r="G9" s="4" t="n">
        <v>179</v>
      </c>
    </row>
    <row r="10">
      <c r="A10" s="2" t="n">
        <v>45670</v>
      </c>
      <c r="B10" s="3">
        <f>YEAR(tbl_Vendes[[#This Row],[Data]])</f>
        <v/>
      </c>
      <c r="C10" s="3">
        <f>MONTH(tbl_Vendes[[#This Row],[Data]])</f>
        <v/>
      </c>
      <c r="D10" t="inlineStr">
        <is>
          <t>Botiga física</t>
        </is>
      </c>
      <c r="E10" t="inlineStr">
        <is>
          <t>Barcelona</t>
        </is>
      </c>
      <c r="F10" s="4" t="n">
        <v>1082</v>
      </c>
      <c r="G10" s="4" t="n">
        <v>490</v>
      </c>
    </row>
    <row r="11">
      <c r="A11" s="2" t="n">
        <v>45671</v>
      </c>
      <c r="B11" s="3">
        <f>YEAR(tbl_Vendes[[#This Row],[Data]])</f>
        <v/>
      </c>
      <c r="C11" s="3">
        <f>MONTH(tbl_Vendes[[#This Row],[Data]])</f>
        <v/>
      </c>
      <c r="D11" t="inlineStr">
        <is>
          <t>Botiga física</t>
        </is>
      </c>
      <c r="E11" t="inlineStr">
        <is>
          <t>Barcelona</t>
        </is>
      </c>
      <c r="F11" s="4" t="n">
        <v>1608</v>
      </c>
      <c r="G11" s="4" t="n">
        <v>411</v>
      </c>
    </row>
    <row r="12">
      <c r="A12" s="2" t="n">
        <v>45671</v>
      </c>
      <c r="B12" s="3">
        <f>YEAR(tbl_Vendes[[#This Row],[Data]])</f>
        <v/>
      </c>
      <c r="C12" s="3">
        <f>MONTH(tbl_Vendes[[#This Row],[Data]])</f>
        <v/>
      </c>
      <c r="D12" t="inlineStr">
        <is>
          <t>Comerç electrònic</t>
        </is>
      </c>
      <c r="E12" t="inlineStr">
        <is>
          <t>Lleida</t>
        </is>
      </c>
      <c r="F12" s="4" t="n">
        <v>274</v>
      </c>
      <c r="G12" s="4" t="n">
        <v>152</v>
      </c>
    </row>
    <row r="13">
      <c r="A13" s="2" t="n">
        <v>45672</v>
      </c>
      <c r="B13" s="3">
        <f>YEAR(tbl_Vendes[[#This Row],[Data]])</f>
        <v/>
      </c>
      <c r="C13" s="3">
        <f>MONTH(tbl_Vendes[[#This Row],[Data]])</f>
        <v/>
      </c>
      <c r="D13" t="inlineStr">
        <is>
          <t>Comerç electrònic</t>
        </is>
      </c>
      <c r="E13" t="inlineStr">
        <is>
          <t>Barcelona</t>
        </is>
      </c>
      <c r="F13" s="4" t="n">
        <v>918</v>
      </c>
      <c r="G13" s="4" t="n">
        <v>373</v>
      </c>
    </row>
    <row r="14">
      <c r="A14" s="2" t="n">
        <v>45672</v>
      </c>
      <c r="B14" s="3">
        <f>YEAR(tbl_Vendes[[#This Row],[Data]])</f>
        <v/>
      </c>
      <c r="C14" s="3">
        <f>MONTH(tbl_Vendes[[#This Row],[Data]])</f>
        <v/>
      </c>
      <c r="D14" t="inlineStr">
        <is>
          <t>Distribuïdors</t>
        </is>
      </c>
      <c r="E14" t="inlineStr">
        <is>
          <t>Tarragona</t>
        </is>
      </c>
      <c r="F14" s="4" t="n">
        <v>278</v>
      </c>
      <c r="G14" s="4" t="n">
        <v>115</v>
      </c>
    </row>
    <row r="15">
      <c r="A15" s="2" t="n">
        <v>45676</v>
      </c>
      <c r="B15" s="3">
        <f>YEAR(tbl_Vendes[[#This Row],[Data]])</f>
        <v/>
      </c>
      <c r="C15" s="3">
        <f>MONTH(tbl_Vendes[[#This Row],[Data]])</f>
        <v/>
      </c>
      <c r="D15" t="inlineStr">
        <is>
          <t>Botiga física</t>
        </is>
      </c>
      <c r="E15" t="inlineStr">
        <is>
          <t>Tarragona</t>
        </is>
      </c>
      <c r="F15" s="4" t="n">
        <v>713</v>
      </c>
      <c r="G15" s="4" t="n">
        <v>199</v>
      </c>
    </row>
    <row r="16">
      <c r="A16" s="2" t="n">
        <v>45679</v>
      </c>
      <c r="B16" s="3">
        <f>YEAR(tbl_Vendes[[#This Row],[Data]])</f>
        <v/>
      </c>
      <c r="C16" s="3">
        <f>MONTH(tbl_Vendes[[#This Row],[Data]])</f>
        <v/>
      </c>
      <c r="D16" t="inlineStr">
        <is>
          <t>Botiga física</t>
        </is>
      </c>
      <c r="E16" t="inlineStr">
        <is>
          <t>Lleida</t>
        </is>
      </c>
      <c r="F16" s="4" t="n">
        <v>432</v>
      </c>
      <c r="G16" s="4" t="n">
        <v>103</v>
      </c>
    </row>
    <row r="17">
      <c r="A17" s="2" t="n">
        <v>45680</v>
      </c>
      <c r="B17" s="3">
        <f>YEAR(tbl_Vendes[[#This Row],[Data]])</f>
        <v/>
      </c>
      <c r="C17" s="3">
        <f>MONTH(tbl_Vendes[[#This Row],[Data]])</f>
        <v/>
      </c>
      <c r="D17" t="inlineStr">
        <is>
          <t>Distribuïdors</t>
        </is>
      </c>
      <c r="E17" t="inlineStr">
        <is>
          <t>Girona</t>
        </is>
      </c>
      <c r="F17" s="4" t="n">
        <v>231</v>
      </c>
      <c r="G17" s="4" t="n">
        <v>95</v>
      </c>
    </row>
    <row r="18">
      <c r="A18" s="2" t="n">
        <v>45681</v>
      </c>
      <c r="B18" s="3">
        <f>YEAR(tbl_Vendes[[#This Row],[Data]])</f>
        <v/>
      </c>
      <c r="C18" s="3">
        <f>MONTH(tbl_Vendes[[#This Row],[Data]])</f>
        <v/>
      </c>
      <c r="D18" t="inlineStr">
        <is>
          <t>Botiga física</t>
        </is>
      </c>
      <c r="E18" t="inlineStr">
        <is>
          <t>Tarragona</t>
        </is>
      </c>
      <c r="F18" s="4" t="n">
        <v>499</v>
      </c>
      <c r="G18" s="4" t="n">
        <v>130</v>
      </c>
    </row>
    <row r="19">
      <c r="A19" s="2" t="n">
        <v>45682</v>
      </c>
      <c r="B19" s="3">
        <f>YEAR(tbl_Vendes[[#This Row],[Data]])</f>
        <v/>
      </c>
      <c r="C19" s="3">
        <f>MONTH(tbl_Vendes[[#This Row],[Data]])</f>
        <v/>
      </c>
      <c r="D19" t="inlineStr">
        <is>
          <t>Botiga física</t>
        </is>
      </c>
      <c r="E19" t="inlineStr">
        <is>
          <t>Girona</t>
        </is>
      </c>
      <c r="F19" s="4" t="n">
        <v>579</v>
      </c>
      <c r="G19" s="4" t="n">
        <v>201</v>
      </c>
    </row>
    <row r="20">
      <c r="A20" s="2" t="n">
        <v>45682</v>
      </c>
      <c r="B20" s="3">
        <f>YEAR(tbl_Vendes[[#This Row],[Data]])</f>
        <v/>
      </c>
      <c r="C20" s="3">
        <f>MONTH(tbl_Vendes[[#This Row],[Data]])</f>
        <v/>
      </c>
      <c r="D20" t="inlineStr">
        <is>
          <t>Distribuïdors</t>
        </is>
      </c>
      <c r="E20" t="inlineStr">
        <is>
          <t>Barcelona</t>
        </is>
      </c>
      <c r="F20" s="4" t="n">
        <v>763</v>
      </c>
      <c r="G20" s="4" t="n">
        <v>251</v>
      </c>
    </row>
    <row r="21">
      <c r="A21" s="2" t="n">
        <v>45684</v>
      </c>
      <c r="B21" s="3">
        <f>YEAR(tbl_Vendes[[#This Row],[Data]])</f>
        <v/>
      </c>
      <c r="C21" s="3">
        <f>MONTH(tbl_Vendes[[#This Row],[Data]])</f>
        <v/>
      </c>
      <c r="D21" t="inlineStr">
        <is>
          <t>Comerç electrònic</t>
        </is>
      </c>
      <c r="E21" t="inlineStr">
        <is>
          <t>Girona</t>
        </is>
      </c>
      <c r="F21" s="4" t="n">
        <v>560</v>
      </c>
      <c r="G21" s="4" t="n">
        <v>198</v>
      </c>
    </row>
    <row r="22">
      <c r="A22" s="2" t="n">
        <v>45686</v>
      </c>
      <c r="B22" s="3">
        <f>YEAR(tbl_Vendes[[#This Row],[Data]])</f>
        <v/>
      </c>
      <c r="C22" s="3">
        <f>MONTH(tbl_Vendes[[#This Row],[Data]])</f>
        <v/>
      </c>
      <c r="D22" t="inlineStr">
        <is>
          <t>Comerç electrònic</t>
        </is>
      </c>
      <c r="E22" t="inlineStr">
        <is>
          <t>Barcelona</t>
        </is>
      </c>
      <c r="F22" s="4" t="n">
        <v>1066</v>
      </c>
      <c r="G22" s="4" t="n">
        <v>423</v>
      </c>
    </row>
    <row r="23">
      <c r="A23" s="2" t="n">
        <v>45686</v>
      </c>
      <c r="B23" s="3">
        <f>YEAR(tbl_Vendes[[#This Row],[Data]])</f>
        <v/>
      </c>
      <c r="C23" s="3">
        <f>MONTH(tbl_Vendes[[#This Row],[Data]])</f>
        <v/>
      </c>
      <c r="D23" t="inlineStr">
        <is>
          <t>Comerç electrònic</t>
        </is>
      </c>
      <c r="E23" t="inlineStr">
        <is>
          <t>Lleida</t>
        </is>
      </c>
      <c r="F23" s="4" t="n">
        <v>364</v>
      </c>
      <c r="G23" s="4" t="n">
        <v>162</v>
      </c>
    </row>
    <row r="24">
      <c r="A24" s="2" t="n">
        <v>45687</v>
      </c>
      <c r="B24" s="3">
        <f>YEAR(tbl_Vendes[[#This Row],[Data]])</f>
        <v/>
      </c>
      <c r="C24" s="3">
        <f>MONTH(tbl_Vendes[[#This Row],[Data]])</f>
        <v/>
      </c>
      <c r="D24" t="inlineStr">
        <is>
          <t>Distribuïdors</t>
        </is>
      </c>
      <c r="E24" t="inlineStr">
        <is>
          <t>Girona</t>
        </is>
      </c>
      <c r="F24" s="4" t="n">
        <v>355</v>
      </c>
      <c r="G24" s="4" t="n">
        <v>115</v>
      </c>
    </row>
    <row r="25">
      <c r="A25" s="2" t="n">
        <v>45688</v>
      </c>
      <c r="B25" s="3">
        <f>YEAR(tbl_Vendes[[#This Row],[Data]])</f>
        <v/>
      </c>
      <c r="C25" s="3">
        <f>MONTH(tbl_Vendes[[#This Row],[Data]])</f>
        <v/>
      </c>
      <c r="D25" t="inlineStr">
        <is>
          <t>Comerç electrònic</t>
        </is>
      </c>
      <c r="E25" t="inlineStr">
        <is>
          <t>Tarragona</t>
        </is>
      </c>
      <c r="F25" s="4" t="n">
        <v>349</v>
      </c>
      <c r="G25" s="4" t="n">
        <v>213</v>
      </c>
    </row>
    <row r="26">
      <c r="A26" s="2" t="n">
        <v>45689</v>
      </c>
      <c r="B26" s="3">
        <f>YEAR(tbl_Vendes[[#This Row],[Data]])</f>
        <v/>
      </c>
      <c r="C26" s="3">
        <f>MONTH(tbl_Vendes[[#This Row],[Data]])</f>
        <v/>
      </c>
      <c r="D26" t="inlineStr">
        <is>
          <t>Botiga física</t>
        </is>
      </c>
      <c r="E26" t="inlineStr">
        <is>
          <t>Girona</t>
        </is>
      </c>
      <c r="F26" s="4" t="n">
        <v>582</v>
      </c>
      <c r="G26" s="4" t="n">
        <v>126</v>
      </c>
    </row>
    <row r="27">
      <c r="A27" s="2" t="n">
        <v>45689</v>
      </c>
      <c r="B27" s="3">
        <f>YEAR(tbl_Vendes[[#This Row],[Data]])</f>
        <v/>
      </c>
      <c r="C27" s="3">
        <f>MONTH(tbl_Vendes[[#This Row],[Data]])</f>
        <v/>
      </c>
      <c r="D27" t="inlineStr">
        <is>
          <t>Distribuïdors</t>
        </is>
      </c>
      <c r="E27" t="inlineStr">
        <is>
          <t>Girona</t>
        </is>
      </c>
      <c r="F27" s="4" t="n">
        <v>387</v>
      </c>
      <c r="G27" s="4" t="n">
        <v>92</v>
      </c>
    </row>
    <row r="28">
      <c r="A28" s="2" t="n">
        <v>45692</v>
      </c>
      <c r="B28" s="3">
        <f>YEAR(tbl_Vendes[[#This Row],[Data]])</f>
        <v/>
      </c>
      <c r="C28" s="3">
        <f>MONTH(tbl_Vendes[[#This Row],[Data]])</f>
        <v/>
      </c>
      <c r="D28" t="inlineStr">
        <is>
          <t>Distribuïdors</t>
        </is>
      </c>
      <c r="E28" t="inlineStr">
        <is>
          <t>Tarragona</t>
        </is>
      </c>
      <c r="F28" s="4" t="n">
        <v>290</v>
      </c>
      <c r="G28" s="4" t="n">
        <v>102</v>
      </c>
    </row>
    <row r="29">
      <c r="A29" s="2" t="n">
        <v>45694</v>
      </c>
      <c r="B29" s="3">
        <f>YEAR(tbl_Vendes[[#This Row],[Data]])</f>
        <v/>
      </c>
      <c r="C29" s="3">
        <f>MONTH(tbl_Vendes[[#This Row],[Data]])</f>
        <v/>
      </c>
      <c r="D29" t="inlineStr">
        <is>
          <t>Botiga física</t>
        </is>
      </c>
      <c r="E29" t="inlineStr">
        <is>
          <t>Barcelona</t>
        </is>
      </c>
      <c r="F29" s="4" t="n">
        <v>1908</v>
      </c>
      <c r="G29" s="4" t="n">
        <v>542</v>
      </c>
    </row>
    <row r="30">
      <c r="A30" s="2" t="n">
        <v>45695</v>
      </c>
      <c r="B30" s="3">
        <f>YEAR(tbl_Vendes[[#This Row],[Data]])</f>
        <v/>
      </c>
      <c r="C30" s="3">
        <f>MONTH(tbl_Vendes[[#This Row],[Data]])</f>
        <v/>
      </c>
      <c r="D30" t="inlineStr">
        <is>
          <t>Botiga física</t>
        </is>
      </c>
      <c r="E30" t="inlineStr">
        <is>
          <t>Lleida</t>
        </is>
      </c>
      <c r="F30" s="4" t="n">
        <v>485</v>
      </c>
      <c r="G30" s="4" t="n">
        <v>155</v>
      </c>
    </row>
    <row r="31">
      <c r="A31" s="2" t="n">
        <v>45696</v>
      </c>
      <c r="B31" s="3">
        <f>YEAR(tbl_Vendes[[#This Row],[Data]])</f>
        <v/>
      </c>
      <c r="C31" s="3">
        <f>MONTH(tbl_Vendes[[#This Row],[Data]])</f>
        <v/>
      </c>
      <c r="D31" t="inlineStr">
        <is>
          <t>Distribuïdors</t>
        </is>
      </c>
      <c r="E31" t="inlineStr">
        <is>
          <t>Girona</t>
        </is>
      </c>
      <c r="F31" s="4" t="n">
        <v>280</v>
      </c>
      <c r="G31" s="4" t="n">
        <v>95</v>
      </c>
    </row>
    <row r="32">
      <c r="A32" s="2" t="n">
        <v>45698</v>
      </c>
      <c r="B32" s="3">
        <f>YEAR(tbl_Vendes[[#This Row],[Data]])</f>
        <v/>
      </c>
      <c r="C32" s="3">
        <f>MONTH(tbl_Vendes[[#This Row],[Data]])</f>
        <v/>
      </c>
      <c r="D32" t="inlineStr">
        <is>
          <t>Comerç electrònic</t>
        </is>
      </c>
      <c r="E32" t="inlineStr">
        <is>
          <t>Tarragona</t>
        </is>
      </c>
      <c r="F32" s="4" t="n">
        <v>552</v>
      </c>
      <c r="G32" s="4" t="n">
        <v>144</v>
      </c>
    </row>
    <row r="33">
      <c r="A33" s="2" t="n">
        <v>45700</v>
      </c>
      <c r="B33" s="3">
        <f>YEAR(tbl_Vendes[[#This Row],[Data]])</f>
        <v/>
      </c>
      <c r="C33" s="3">
        <f>MONTH(tbl_Vendes[[#This Row],[Data]])</f>
        <v/>
      </c>
      <c r="D33" t="inlineStr">
        <is>
          <t>Comerç electrònic</t>
        </is>
      </c>
      <c r="E33" t="inlineStr">
        <is>
          <t>Lleida</t>
        </is>
      </c>
      <c r="F33" s="4" t="n">
        <v>313</v>
      </c>
      <c r="G33" s="4" t="n">
        <v>104</v>
      </c>
    </row>
    <row r="34">
      <c r="A34" s="2" t="n">
        <v>45702</v>
      </c>
      <c r="B34" s="3">
        <f>YEAR(tbl_Vendes[[#This Row],[Data]])</f>
        <v/>
      </c>
      <c r="C34" s="3">
        <f>MONTH(tbl_Vendes[[#This Row],[Data]])</f>
        <v/>
      </c>
      <c r="D34" t="inlineStr">
        <is>
          <t>Comerç electrònic</t>
        </is>
      </c>
      <c r="E34" t="inlineStr">
        <is>
          <t>Barcelona</t>
        </is>
      </c>
      <c r="F34" s="4" t="n">
        <v>1067</v>
      </c>
      <c r="G34" s="4" t="n">
        <v>518</v>
      </c>
    </row>
    <row r="35">
      <c r="A35" s="2" t="n">
        <v>45702</v>
      </c>
      <c r="B35" s="3">
        <f>YEAR(tbl_Vendes[[#This Row],[Data]])</f>
        <v/>
      </c>
      <c r="C35" s="3">
        <f>MONTH(tbl_Vendes[[#This Row],[Data]])</f>
        <v/>
      </c>
      <c r="D35" t="inlineStr">
        <is>
          <t>Comerç electrònic</t>
        </is>
      </c>
      <c r="E35" t="inlineStr">
        <is>
          <t>Girona</t>
        </is>
      </c>
      <c r="F35" s="4" t="n">
        <v>700</v>
      </c>
      <c r="G35" s="4" t="n">
        <v>231</v>
      </c>
    </row>
    <row r="36">
      <c r="A36" s="2" t="n">
        <v>45703</v>
      </c>
      <c r="B36" s="3">
        <f>YEAR(tbl_Vendes[[#This Row],[Data]])</f>
        <v/>
      </c>
      <c r="C36" s="3">
        <f>MONTH(tbl_Vendes[[#This Row],[Data]])</f>
        <v/>
      </c>
      <c r="D36" t="inlineStr">
        <is>
          <t>Distribuïdors</t>
        </is>
      </c>
      <c r="E36" t="inlineStr">
        <is>
          <t>Tarragona</t>
        </is>
      </c>
      <c r="F36" s="4" t="n">
        <v>300</v>
      </c>
      <c r="G36" s="4" t="n">
        <v>73</v>
      </c>
    </row>
    <row r="37">
      <c r="A37" s="2" t="n">
        <v>45704</v>
      </c>
      <c r="B37" s="3">
        <f>YEAR(tbl_Vendes[[#This Row],[Data]])</f>
        <v/>
      </c>
      <c r="C37" s="3">
        <f>MONTH(tbl_Vendes[[#This Row],[Data]])</f>
        <v/>
      </c>
      <c r="D37" t="inlineStr">
        <is>
          <t>Distribuïdors</t>
        </is>
      </c>
      <c r="E37" t="inlineStr">
        <is>
          <t>Barcelona</t>
        </is>
      </c>
      <c r="F37" s="4" t="n">
        <v>870</v>
      </c>
      <c r="G37" s="4" t="n">
        <v>199</v>
      </c>
    </row>
    <row r="38">
      <c r="A38" s="2" t="n">
        <v>45708</v>
      </c>
      <c r="B38" s="3">
        <f>YEAR(tbl_Vendes[[#This Row],[Data]])</f>
        <v/>
      </c>
      <c r="C38" s="3">
        <f>MONTH(tbl_Vendes[[#This Row],[Data]])</f>
        <v/>
      </c>
      <c r="D38" t="inlineStr">
        <is>
          <t>Botiga física</t>
        </is>
      </c>
      <c r="E38" t="inlineStr">
        <is>
          <t>Lleida</t>
        </is>
      </c>
      <c r="F38" s="4" t="n">
        <v>353</v>
      </c>
      <c r="G38" s="4" t="n">
        <v>152</v>
      </c>
    </row>
    <row r="39">
      <c r="A39" s="2" t="n">
        <v>45708</v>
      </c>
      <c r="B39" s="3">
        <f>YEAR(tbl_Vendes[[#This Row],[Data]])</f>
        <v/>
      </c>
      <c r="C39" s="3">
        <f>MONTH(tbl_Vendes[[#This Row],[Data]])</f>
        <v/>
      </c>
      <c r="D39" t="inlineStr">
        <is>
          <t>Distribuïdors</t>
        </is>
      </c>
      <c r="E39" t="inlineStr">
        <is>
          <t>Lleida</t>
        </is>
      </c>
      <c r="F39" s="4" t="n">
        <v>229</v>
      </c>
      <c r="G39" s="4" t="n">
        <v>71</v>
      </c>
    </row>
    <row r="40">
      <c r="A40" s="2" t="n">
        <v>45709</v>
      </c>
      <c r="B40" s="3">
        <f>YEAR(tbl_Vendes[[#This Row],[Data]])</f>
        <v/>
      </c>
      <c r="C40" s="3">
        <f>MONTH(tbl_Vendes[[#This Row],[Data]])</f>
        <v/>
      </c>
      <c r="D40" t="inlineStr">
        <is>
          <t>Comerç electrònic</t>
        </is>
      </c>
      <c r="E40" t="inlineStr">
        <is>
          <t>Tarragona</t>
        </is>
      </c>
      <c r="F40" s="4" t="n">
        <v>607</v>
      </c>
      <c r="G40" s="4" t="n">
        <v>180</v>
      </c>
    </row>
    <row r="41">
      <c r="A41" s="2" t="n">
        <v>45709</v>
      </c>
      <c r="B41" s="3">
        <f>YEAR(tbl_Vendes[[#This Row],[Data]])</f>
        <v/>
      </c>
      <c r="C41" s="3">
        <f>MONTH(tbl_Vendes[[#This Row],[Data]])</f>
        <v/>
      </c>
      <c r="D41" t="inlineStr">
        <is>
          <t>Distribuïdors</t>
        </is>
      </c>
      <c r="E41" t="inlineStr">
        <is>
          <t>Barcelona</t>
        </is>
      </c>
      <c r="F41" s="4" t="n">
        <v>966</v>
      </c>
      <c r="G41" s="4" t="n">
        <v>224</v>
      </c>
    </row>
    <row r="42">
      <c r="A42" s="2" t="n">
        <v>45710</v>
      </c>
      <c r="B42" s="3">
        <f>YEAR(tbl_Vendes[[#This Row],[Data]])</f>
        <v/>
      </c>
      <c r="C42" s="3">
        <f>MONTH(tbl_Vendes[[#This Row],[Data]])</f>
        <v/>
      </c>
      <c r="D42" t="inlineStr">
        <is>
          <t>Comerç electrònic</t>
        </is>
      </c>
      <c r="E42" t="inlineStr">
        <is>
          <t>Barcelona</t>
        </is>
      </c>
      <c r="F42" s="4" t="n">
        <v>1203</v>
      </c>
      <c r="G42" s="4" t="n">
        <v>422</v>
      </c>
    </row>
    <row r="43">
      <c r="A43" s="2" t="n">
        <v>45712</v>
      </c>
      <c r="B43" s="3">
        <f>YEAR(tbl_Vendes[[#This Row],[Data]])</f>
        <v/>
      </c>
      <c r="C43" s="3">
        <f>MONTH(tbl_Vendes[[#This Row],[Data]])</f>
        <v/>
      </c>
      <c r="D43" t="inlineStr">
        <is>
          <t>Botiga física</t>
        </is>
      </c>
      <c r="E43" t="inlineStr">
        <is>
          <t>Tarragona</t>
        </is>
      </c>
      <c r="F43" s="4" t="n">
        <v>469</v>
      </c>
      <c r="G43" s="4" t="n">
        <v>208</v>
      </c>
    </row>
    <row r="44">
      <c r="A44" s="2" t="n">
        <v>45712</v>
      </c>
      <c r="B44" s="3">
        <f>YEAR(tbl_Vendes[[#This Row],[Data]])</f>
        <v/>
      </c>
      <c r="C44" s="3">
        <f>MONTH(tbl_Vendes[[#This Row],[Data]])</f>
        <v/>
      </c>
      <c r="D44" t="inlineStr">
        <is>
          <t>Comerç electrònic</t>
        </is>
      </c>
      <c r="E44" t="inlineStr">
        <is>
          <t>Girona</t>
        </is>
      </c>
      <c r="F44" s="4" t="n">
        <v>525</v>
      </c>
      <c r="G44" s="4" t="n">
        <v>208</v>
      </c>
    </row>
    <row r="45">
      <c r="A45" s="2" t="n">
        <v>45713</v>
      </c>
      <c r="B45" s="3">
        <f>YEAR(tbl_Vendes[[#This Row],[Data]])</f>
        <v/>
      </c>
      <c r="C45" s="3">
        <f>MONTH(tbl_Vendes[[#This Row],[Data]])</f>
        <v/>
      </c>
      <c r="D45" t="inlineStr">
        <is>
          <t>Botiga física</t>
        </is>
      </c>
      <c r="E45" t="inlineStr">
        <is>
          <t>Barcelona</t>
        </is>
      </c>
      <c r="F45" s="4" t="n">
        <v>1463</v>
      </c>
      <c r="G45" s="4" t="n">
        <v>535</v>
      </c>
    </row>
    <row r="46">
      <c r="A46" s="2" t="n">
        <v>45713</v>
      </c>
      <c r="B46" s="3">
        <f>YEAR(tbl_Vendes[[#This Row],[Data]])</f>
        <v/>
      </c>
      <c r="C46" s="3">
        <f>MONTH(tbl_Vendes[[#This Row],[Data]])</f>
        <v/>
      </c>
      <c r="D46" t="inlineStr">
        <is>
          <t>Botiga física</t>
        </is>
      </c>
      <c r="E46" t="inlineStr">
        <is>
          <t>Girona</t>
        </is>
      </c>
      <c r="F46" s="4" t="n">
        <v>535</v>
      </c>
      <c r="G46" s="4" t="n">
        <v>196</v>
      </c>
    </row>
    <row r="47">
      <c r="A47" s="2" t="n">
        <v>45713</v>
      </c>
      <c r="B47" s="3">
        <f>YEAR(tbl_Vendes[[#This Row],[Data]])</f>
        <v/>
      </c>
      <c r="C47" s="3">
        <f>MONTH(tbl_Vendes[[#This Row],[Data]])</f>
        <v/>
      </c>
      <c r="D47" t="inlineStr">
        <is>
          <t>Distribuïdors</t>
        </is>
      </c>
      <c r="E47" t="inlineStr">
        <is>
          <t>Lleida</t>
        </is>
      </c>
      <c r="F47" s="4" t="n">
        <v>223</v>
      </c>
      <c r="G47" s="4" t="n">
        <v>61</v>
      </c>
    </row>
    <row r="48">
      <c r="A48" s="2" t="n">
        <v>45714</v>
      </c>
      <c r="B48" s="3">
        <f>YEAR(tbl_Vendes[[#This Row],[Data]])</f>
        <v/>
      </c>
      <c r="C48" s="3">
        <f>MONTH(tbl_Vendes[[#This Row],[Data]])</f>
        <v/>
      </c>
      <c r="D48" t="inlineStr">
        <is>
          <t>Botiga física</t>
        </is>
      </c>
      <c r="E48" t="inlineStr">
        <is>
          <t>Tarragona</t>
        </is>
      </c>
      <c r="F48" s="4" t="n">
        <v>483</v>
      </c>
      <c r="G48" s="4" t="n">
        <v>137</v>
      </c>
    </row>
    <row r="49">
      <c r="A49" s="2" t="n">
        <v>45716</v>
      </c>
      <c r="B49" s="3">
        <f>YEAR(tbl_Vendes[[#This Row],[Data]])</f>
        <v/>
      </c>
      <c r="C49" s="3">
        <f>MONTH(tbl_Vendes[[#This Row],[Data]])</f>
        <v/>
      </c>
      <c r="D49" t="inlineStr">
        <is>
          <t>Comerç electrònic</t>
        </is>
      </c>
      <c r="E49" t="inlineStr">
        <is>
          <t>Lleida</t>
        </is>
      </c>
      <c r="F49" s="4" t="n">
        <v>310</v>
      </c>
      <c r="G49" s="4" t="n">
        <v>125</v>
      </c>
    </row>
    <row r="50">
      <c r="A50" s="2" t="n">
        <v>45717</v>
      </c>
      <c r="B50" s="3">
        <f>YEAR(tbl_Vendes[[#This Row],[Data]])</f>
        <v/>
      </c>
      <c r="C50" s="3">
        <f>MONTH(tbl_Vendes[[#This Row],[Data]])</f>
        <v/>
      </c>
      <c r="D50" t="inlineStr">
        <is>
          <t>Comerç electrònic</t>
        </is>
      </c>
      <c r="E50" t="inlineStr">
        <is>
          <t>Barcelona</t>
        </is>
      </c>
      <c r="F50" s="4" t="n">
        <v>1109</v>
      </c>
      <c r="G50" s="4" t="n">
        <v>576</v>
      </c>
    </row>
    <row r="51">
      <c r="A51" s="2" t="n">
        <v>45717</v>
      </c>
      <c r="B51" s="3">
        <f>YEAR(tbl_Vendes[[#This Row],[Data]])</f>
        <v/>
      </c>
      <c r="C51" s="3">
        <f>MONTH(tbl_Vendes[[#This Row],[Data]])</f>
        <v/>
      </c>
      <c r="D51" t="inlineStr">
        <is>
          <t>Distribuïdors</t>
        </is>
      </c>
      <c r="E51" t="inlineStr">
        <is>
          <t>Lleida</t>
        </is>
      </c>
      <c r="F51" s="4" t="n">
        <v>200</v>
      </c>
      <c r="G51" s="4" t="n">
        <v>60</v>
      </c>
    </row>
    <row r="52">
      <c r="A52" s="2" t="n">
        <v>45719</v>
      </c>
      <c r="B52" s="3">
        <f>YEAR(tbl_Vendes[[#This Row],[Data]])</f>
        <v/>
      </c>
      <c r="C52" s="3">
        <f>MONTH(tbl_Vendes[[#This Row],[Data]])</f>
        <v/>
      </c>
      <c r="D52" t="inlineStr">
        <is>
          <t>Botiga física</t>
        </is>
      </c>
      <c r="E52" t="inlineStr">
        <is>
          <t>Barcelona</t>
        </is>
      </c>
      <c r="F52" s="4" t="n">
        <v>2187</v>
      </c>
      <c r="G52" s="4" t="n">
        <v>536</v>
      </c>
    </row>
    <row r="53">
      <c r="A53" s="2" t="n">
        <v>45719</v>
      </c>
      <c r="B53" s="3">
        <f>YEAR(tbl_Vendes[[#This Row],[Data]])</f>
        <v/>
      </c>
      <c r="C53" s="3">
        <f>MONTH(tbl_Vendes[[#This Row],[Data]])</f>
        <v/>
      </c>
      <c r="D53" t="inlineStr">
        <is>
          <t>Comerç electrònic</t>
        </is>
      </c>
      <c r="E53" t="inlineStr">
        <is>
          <t>Barcelona</t>
        </is>
      </c>
      <c r="F53" s="4" t="n">
        <v>1044</v>
      </c>
      <c r="G53" s="4" t="n">
        <v>513</v>
      </c>
    </row>
    <row r="54">
      <c r="A54" s="2" t="n">
        <v>45721</v>
      </c>
      <c r="B54" s="3">
        <f>YEAR(tbl_Vendes[[#This Row],[Data]])</f>
        <v/>
      </c>
      <c r="C54" s="3">
        <f>MONTH(tbl_Vendes[[#This Row],[Data]])</f>
        <v/>
      </c>
      <c r="D54" t="inlineStr">
        <is>
          <t>Comerç electrònic</t>
        </is>
      </c>
      <c r="E54" t="inlineStr">
        <is>
          <t>Tarragona</t>
        </is>
      </c>
      <c r="F54" s="4" t="n">
        <v>675</v>
      </c>
      <c r="G54" s="4" t="n">
        <v>183</v>
      </c>
    </row>
    <row r="55">
      <c r="A55" s="2" t="n">
        <v>45723</v>
      </c>
      <c r="B55" s="3">
        <f>YEAR(tbl_Vendes[[#This Row],[Data]])</f>
        <v/>
      </c>
      <c r="C55" s="3">
        <f>MONTH(tbl_Vendes[[#This Row],[Data]])</f>
        <v/>
      </c>
      <c r="D55" t="inlineStr">
        <is>
          <t>Comerç electrònic</t>
        </is>
      </c>
      <c r="E55" t="inlineStr">
        <is>
          <t>Girona</t>
        </is>
      </c>
      <c r="F55" s="4" t="n">
        <v>601</v>
      </c>
      <c r="G55" s="4" t="n">
        <v>266</v>
      </c>
    </row>
    <row r="56">
      <c r="A56" s="2" t="n">
        <v>45723</v>
      </c>
      <c r="B56" s="3">
        <f>YEAR(tbl_Vendes[[#This Row],[Data]])</f>
        <v/>
      </c>
      <c r="C56" s="3">
        <f>MONTH(tbl_Vendes[[#This Row],[Data]])</f>
        <v/>
      </c>
      <c r="D56" t="inlineStr">
        <is>
          <t>Comerç electrònic</t>
        </is>
      </c>
      <c r="E56" t="inlineStr">
        <is>
          <t>Lleida</t>
        </is>
      </c>
      <c r="F56" s="4" t="n">
        <v>355</v>
      </c>
      <c r="G56" s="4" t="n">
        <v>168</v>
      </c>
    </row>
    <row r="57">
      <c r="A57" s="2" t="n">
        <v>45725</v>
      </c>
      <c r="B57" s="3">
        <f>YEAR(tbl_Vendes[[#This Row],[Data]])</f>
        <v/>
      </c>
      <c r="C57" s="3">
        <f>MONTH(tbl_Vendes[[#This Row],[Data]])</f>
        <v/>
      </c>
      <c r="D57" t="inlineStr">
        <is>
          <t>Distribuïdors</t>
        </is>
      </c>
      <c r="E57" t="inlineStr">
        <is>
          <t>Barcelona</t>
        </is>
      </c>
      <c r="F57" s="4" t="n">
        <v>1150</v>
      </c>
      <c r="G57" s="4" t="n">
        <v>182</v>
      </c>
    </row>
    <row r="58">
      <c r="A58" s="2" t="n">
        <v>45727</v>
      </c>
      <c r="B58" s="3">
        <f>YEAR(tbl_Vendes[[#This Row],[Data]])</f>
        <v/>
      </c>
      <c r="C58" s="3">
        <f>MONTH(tbl_Vendes[[#This Row],[Data]])</f>
        <v/>
      </c>
      <c r="D58" t="inlineStr">
        <is>
          <t>Botiga física</t>
        </is>
      </c>
      <c r="E58" t="inlineStr">
        <is>
          <t>Barcelona</t>
        </is>
      </c>
      <c r="F58" s="4" t="n">
        <v>1259</v>
      </c>
      <c r="G58" s="4" t="n">
        <v>356</v>
      </c>
    </row>
    <row r="59">
      <c r="A59" s="2" t="n">
        <v>45730</v>
      </c>
      <c r="B59" s="3">
        <f>YEAR(tbl_Vendes[[#This Row],[Data]])</f>
        <v/>
      </c>
      <c r="C59" s="3">
        <f>MONTH(tbl_Vendes[[#This Row],[Data]])</f>
        <v/>
      </c>
      <c r="D59" t="inlineStr">
        <is>
          <t>Botiga física</t>
        </is>
      </c>
      <c r="E59" t="inlineStr">
        <is>
          <t>Girona</t>
        </is>
      </c>
      <c r="F59" s="4" t="n">
        <v>697</v>
      </c>
      <c r="G59" s="4" t="n">
        <v>142</v>
      </c>
    </row>
    <row r="60">
      <c r="A60" s="2" t="n">
        <v>45730</v>
      </c>
      <c r="B60" s="3">
        <f>YEAR(tbl_Vendes[[#This Row],[Data]])</f>
        <v/>
      </c>
      <c r="C60" s="3">
        <f>MONTH(tbl_Vendes[[#This Row],[Data]])</f>
        <v/>
      </c>
      <c r="D60" t="inlineStr">
        <is>
          <t>Botiga física</t>
        </is>
      </c>
      <c r="E60" t="inlineStr">
        <is>
          <t>Tarragona</t>
        </is>
      </c>
      <c r="F60" s="4" t="n">
        <v>517</v>
      </c>
      <c r="G60" s="4" t="n">
        <v>219</v>
      </c>
    </row>
    <row r="61">
      <c r="A61" s="2" t="n">
        <v>45732</v>
      </c>
      <c r="B61" s="3">
        <f>YEAR(tbl_Vendes[[#This Row],[Data]])</f>
        <v/>
      </c>
      <c r="C61" s="3">
        <f>MONTH(tbl_Vendes[[#This Row],[Data]])</f>
        <v/>
      </c>
      <c r="D61" t="inlineStr">
        <is>
          <t>Botiga física</t>
        </is>
      </c>
      <c r="E61" t="inlineStr">
        <is>
          <t>Girona</t>
        </is>
      </c>
      <c r="F61" s="4" t="n">
        <v>635</v>
      </c>
      <c r="G61" s="4" t="n">
        <v>255</v>
      </c>
    </row>
    <row r="62">
      <c r="A62" s="2" t="n">
        <v>45734</v>
      </c>
      <c r="B62" s="3">
        <f>YEAR(tbl_Vendes[[#This Row],[Data]])</f>
        <v/>
      </c>
      <c r="C62" s="3">
        <f>MONTH(tbl_Vendes[[#This Row],[Data]])</f>
        <v/>
      </c>
      <c r="D62" t="inlineStr">
        <is>
          <t>Distribuïdors</t>
        </is>
      </c>
      <c r="E62" t="inlineStr">
        <is>
          <t>Girona</t>
        </is>
      </c>
      <c r="F62" s="4" t="n">
        <v>435</v>
      </c>
      <c r="G62" s="4" t="n">
        <v>131</v>
      </c>
    </row>
    <row r="63">
      <c r="A63" s="2" t="n">
        <v>45735</v>
      </c>
      <c r="B63" s="3">
        <f>YEAR(tbl_Vendes[[#This Row],[Data]])</f>
        <v/>
      </c>
      <c r="C63" s="3">
        <f>MONTH(tbl_Vendes[[#This Row],[Data]])</f>
        <v/>
      </c>
      <c r="D63" t="inlineStr">
        <is>
          <t>Comerç electrònic</t>
        </is>
      </c>
      <c r="E63" t="inlineStr">
        <is>
          <t>Girona</t>
        </is>
      </c>
      <c r="F63" s="4" t="n">
        <v>672</v>
      </c>
      <c r="G63" s="4" t="n">
        <v>172</v>
      </c>
    </row>
    <row r="64">
      <c r="A64" s="2" t="n">
        <v>45736</v>
      </c>
      <c r="B64" s="3">
        <f>YEAR(tbl_Vendes[[#This Row],[Data]])</f>
        <v/>
      </c>
      <c r="C64" s="3">
        <f>MONTH(tbl_Vendes[[#This Row],[Data]])</f>
        <v/>
      </c>
      <c r="D64" t="inlineStr">
        <is>
          <t>Distribuïdors</t>
        </is>
      </c>
      <c r="E64" t="inlineStr">
        <is>
          <t>Tarragona</t>
        </is>
      </c>
      <c r="F64" s="4" t="n">
        <v>308</v>
      </c>
      <c r="G64" s="4" t="n">
        <v>91</v>
      </c>
    </row>
    <row r="65">
      <c r="A65" s="2" t="n">
        <v>45738</v>
      </c>
      <c r="B65" s="3">
        <f>YEAR(tbl_Vendes[[#This Row],[Data]])</f>
        <v/>
      </c>
      <c r="C65" s="3">
        <f>MONTH(tbl_Vendes[[#This Row],[Data]])</f>
        <v/>
      </c>
      <c r="D65" t="inlineStr">
        <is>
          <t>Comerç electrònic</t>
        </is>
      </c>
      <c r="E65" t="inlineStr">
        <is>
          <t>Lleida</t>
        </is>
      </c>
      <c r="F65" s="4" t="n">
        <v>415</v>
      </c>
      <c r="G65" s="4" t="n">
        <v>120</v>
      </c>
    </row>
    <row r="66">
      <c r="A66" s="2" t="n">
        <v>45739</v>
      </c>
      <c r="B66" s="3">
        <f>YEAR(tbl_Vendes[[#This Row],[Data]])</f>
        <v/>
      </c>
      <c r="C66" s="3">
        <f>MONTH(tbl_Vendes[[#This Row],[Data]])</f>
        <v/>
      </c>
      <c r="D66" t="inlineStr">
        <is>
          <t>Botiga física</t>
        </is>
      </c>
      <c r="E66" t="inlineStr">
        <is>
          <t>Tarragona</t>
        </is>
      </c>
      <c r="F66" s="4" t="n">
        <v>652</v>
      </c>
      <c r="G66" s="4" t="n">
        <v>215</v>
      </c>
    </row>
    <row r="67">
      <c r="A67" s="2" t="n">
        <v>45739</v>
      </c>
      <c r="B67" s="3">
        <f>YEAR(tbl_Vendes[[#This Row],[Data]])</f>
        <v/>
      </c>
      <c r="C67" s="3">
        <f>MONTH(tbl_Vendes[[#This Row],[Data]])</f>
        <v/>
      </c>
      <c r="D67" t="inlineStr">
        <is>
          <t>Distribuïdors</t>
        </is>
      </c>
      <c r="E67" t="inlineStr">
        <is>
          <t>Lleida</t>
        </is>
      </c>
      <c r="F67" s="4" t="n">
        <v>222</v>
      </c>
      <c r="G67" s="4" t="n">
        <v>80</v>
      </c>
    </row>
    <row r="68">
      <c r="A68" s="2" t="n">
        <v>45740</v>
      </c>
      <c r="B68" s="3">
        <f>YEAR(tbl_Vendes[[#This Row],[Data]])</f>
        <v/>
      </c>
      <c r="C68" s="3">
        <f>MONTH(tbl_Vendes[[#This Row],[Data]])</f>
        <v/>
      </c>
      <c r="D68" t="inlineStr">
        <is>
          <t>Comerç electrònic</t>
        </is>
      </c>
      <c r="E68" t="inlineStr">
        <is>
          <t>Tarragona</t>
        </is>
      </c>
      <c r="F68" s="4" t="n">
        <v>435</v>
      </c>
      <c r="G68" s="4" t="n">
        <v>179</v>
      </c>
    </row>
    <row r="69">
      <c r="A69" s="2" t="n">
        <v>45740</v>
      </c>
      <c r="B69" s="3">
        <f>YEAR(tbl_Vendes[[#This Row],[Data]])</f>
        <v/>
      </c>
      <c r="C69" s="3">
        <f>MONTH(tbl_Vendes[[#This Row],[Data]])</f>
        <v/>
      </c>
      <c r="D69" t="inlineStr">
        <is>
          <t>Distribuïdors</t>
        </is>
      </c>
      <c r="E69" t="inlineStr">
        <is>
          <t>Tarragona</t>
        </is>
      </c>
      <c r="F69" s="4" t="n">
        <v>252</v>
      </c>
      <c r="G69" s="4" t="n">
        <v>108</v>
      </c>
    </row>
    <row r="70">
      <c r="A70" s="2" t="n">
        <v>45741</v>
      </c>
      <c r="B70" s="3">
        <f>YEAR(tbl_Vendes[[#This Row],[Data]])</f>
        <v/>
      </c>
      <c r="C70" s="3">
        <f>MONTH(tbl_Vendes[[#This Row],[Data]])</f>
        <v/>
      </c>
      <c r="D70" t="inlineStr">
        <is>
          <t>Botiga física</t>
        </is>
      </c>
      <c r="E70" t="inlineStr">
        <is>
          <t>Lleida</t>
        </is>
      </c>
      <c r="F70" s="4" t="n">
        <v>538</v>
      </c>
      <c r="G70" s="4" t="n">
        <v>174</v>
      </c>
    </row>
    <row r="71">
      <c r="A71" s="2" t="n">
        <v>45742</v>
      </c>
      <c r="B71" s="3">
        <f>YEAR(tbl_Vendes[[#This Row],[Data]])</f>
        <v/>
      </c>
      <c r="C71" s="3">
        <f>MONTH(tbl_Vendes[[#This Row],[Data]])</f>
        <v/>
      </c>
      <c r="D71" t="inlineStr">
        <is>
          <t>Distribuïdors</t>
        </is>
      </c>
      <c r="E71" t="inlineStr">
        <is>
          <t>Girona</t>
        </is>
      </c>
      <c r="F71" s="4" t="n">
        <v>479</v>
      </c>
      <c r="G71" s="4" t="n">
        <v>91</v>
      </c>
    </row>
    <row r="72">
      <c r="A72" s="2" t="n">
        <v>45743</v>
      </c>
      <c r="B72" s="3">
        <f>YEAR(tbl_Vendes[[#This Row],[Data]])</f>
        <v/>
      </c>
      <c r="C72" s="3">
        <f>MONTH(tbl_Vendes[[#This Row],[Data]])</f>
        <v/>
      </c>
      <c r="D72" t="inlineStr">
        <is>
          <t>Distribuïdors</t>
        </is>
      </c>
      <c r="E72" t="inlineStr">
        <is>
          <t>Barcelona</t>
        </is>
      </c>
      <c r="F72" s="4" t="n">
        <v>1028</v>
      </c>
      <c r="G72" s="4" t="n">
        <v>249</v>
      </c>
    </row>
    <row r="73">
      <c r="A73" s="2" t="n">
        <v>45744</v>
      </c>
      <c r="B73" s="3">
        <f>YEAR(tbl_Vendes[[#This Row],[Data]])</f>
        <v/>
      </c>
      <c r="C73" s="3">
        <f>MONTH(tbl_Vendes[[#This Row],[Data]])</f>
        <v/>
      </c>
      <c r="D73" t="inlineStr">
        <is>
          <t>Botiga física</t>
        </is>
      </c>
      <c r="E73" t="inlineStr">
        <is>
          <t>Lleida</t>
        </is>
      </c>
      <c r="F73" s="4" t="n">
        <v>535</v>
      </c>
      <c r="G73" s="4" t="n">
        <v>134</v>
      </c>
    </row>
    <row r="74">
      <c r="A74" s="2" t="n">
        <v>45752</v>
      </c>
      <c r="B74" s="3">
        <f>YEAR(tbl_Vendes[[#This Row],[Data]])</f>
        <v/>
      </c>
      <c r="C74" s="3">
        <f>MONTH(tbl_Vendes[[#This Row],[Data]])</f>
        <v/>
      </c>
      <c r="D74" t="inlineStr">
        <is>
          <t>Comerç electrònic</t>
        </is>
      </c>
      <c r="E74" t="inlineStr">
        <is>
          <t>Tarragona</t>
        </is>
      </c>
      <c r="F74" s="4" t="n">
        <v>589</v>
      </c>
      <c r="G74" s="4" t="n">
        <v>245</v>
      </c>
    </row>
    <row r="75">
      <c r="A75" s="2" t="n">
        <v>45752</v>
      </c>
      <c r="B75" s="3">
        <f>YEAR(tbl_Vendes[[#This Row],[Data]])</f>
        <v/>
      </c>
      <c r="C75" s="3">
        <f>MONTH(tbl_Vendes[[#This Row],[Data]])</f>
        <v/>
      </c>
      <c r="D75" t="inlineStr">
        <is>
          <t>Distribuïdors</t>
        </is>
      </c>
      <c r="E75" t="inlineStr">
        <is>
          <t>Tarragona</t>
        </is>
      </c>
      <c r="F75" s="4" t="n">
        <v>225</v>
      </c>
      <c r="G75" s="4" t="n">
        <v>68</v>
      </c>
    </row>
    <row r="76">
      <c r="A76" s="2" t="n">
        <v>45754</v>
      </c>
      <c r="B76" s="3">
        <f>YEAR(tbl_Vendes[[#This Row],[Data]])</f>
        <v/>
      </c>
      <c r="C76" s="3">
        <f>MONTH(tbl_Vendes[[#This Row],[Data]])</f>
        <v/>
      </c>
      <c r="D76" t="inlineStr">
        <is>
          <t>Distribuïdors</t>
        </is>
      </c>
      <c r="E76" t="inlineStr">
        <is>
          <t>Barcelona</t>
        </is>
      </c>
      <c r="F76" s="4" t="n">
        <v>638</v>
      </c>
      <c r="G76" s="4" t="n">
        <v>268</v>
      </c>
    </row>
    <row r="77">
      <c r="A77" s="2" t="n">
        <v>45756</v>
      </c>
      <c r="B77" s="3">
        <f>YEAR(tbl_Vendes[[#This Row],[Data]])</f>
        <v/>
      </c>
      <c r="C77" s="3">
        <f>MONTH(tbl_Vendes[[#This Row],[Data]])</f>
        <v/>
      </c>
      <c r="D77" t="inlineStr">
        <is>
          <t>Botiga física</t>
        </is>
      </c>
      <c r="E77" t="inlineStr">
        <is>
          <t>Tarragona</t>
        </is>
      </c>
      <c r="F77" s="4" t="n">
        <v>702</v>
      </c>
      <c r="G77" s="4" t="n">
        <v>141</v>
      </c>
    </row>
    <row r="78">
      <c r="A78" s="2" t="n">
        <v>45757</v>
      </c>
      <c r="B78" s="3">
        <f>YEAR(tbl_Vendes[[#This Row],[Data]])</f>
        <v/>
      </c>
      <c r="C78" s="3">
        <f>MONTH(tbl_Vendes[[#This Row],[Data]])</f>
        <v/>
      </c>
      <c r="D78" t="inlineStr">
        <is>
          <t>Botiga física</t>
        </is>
      </c>
      <c r="E78" t="inlineStr">
        <is>
          <t>Girona</t>
        </is>
      </c>
      <c r="F78" s="4" t="n">
        <v>837</v>
      </c>
      <c r="G78" s="4" t="n">
        <v>258</v>
      </c>
    </row>
    <row r="79">
      <c r="A79" s="2" t="n">
        <v>45757</v>
      </c>
      <c r="B79" s="3">
        <f>YEAR(tbl_Vendes[[#This Row],[Data]])</f>
        <v/>
      </c>
      <c r="C79" s="3">
        <f>MONTH(tbl_Vendes[[#This Row],[Data]])</f>
        <v/>
      </c>
      <c r="D79" t="inlineStr">
        <is>
          <t>Botiga física</t>
        </is>
      </c>
      <c r="E79" t="inlineStr">
        <is>
          <t>Girona</t>
        </is>
      </c>
      <c r="F79" s="4" t="n">
        <v>478</v>
      </c>
      <c r="G79" s="4" t="n">
        <v>205</v>
      </c>
    </row>
    <row r="80">
      <c r="A80" s="2" t="n">
        <v>45757</v>
      </c>
      <c r="B80" s="3">
        <f>YEAR(tbl_Vendes[[#This Row],[Data]])</f>
        <v/>
      </c>
      <c r="C80" s="3">
        <f>MONTH(tbl_Vendes[[#This Row],[Data]])</f>
        <v/>
      </c>
      <c r="D80" t="inlineStr">
        <is>
          <t>Distribuïdors</t>
        </is>
      </c>
      <c r="E80" t="inlineStr">
        <is>
          <t>Lleida</t>
        </is>
      </c>
      <c r="F80" s="4" t="n">
        <v>286</v>
      </c>
      <c r="G80" s="4" t="n">
        <v>53</v>
      </c>
    </row>
    <row r="81">
      <c r="A81" s="2" t="n">
        <v>45760</v>
      </c>
      <c r="B81" s="3">
        <f>YEAR(tbl_Vendes[[#This Row],[Data]])</f>
        <v/>
      </c>
      <c r="C81" s="3">
        <f>MONTH(tbl_Vendes[[#This Row],[Data]])</f>
        <v/>
      </c>
      <c r="D81" t="inlineStr">
        <is>
          <t>Distribuïdors</t>
        </is>
      </c>
      <c r="E81" t="inlineStr">
        <is>
          <t>Barcelona</t>
        </is>
      </c>
      <c r="F81" s="4" t="n">
        <v>787</v>
      </c>
      <c r="G81" s="4" t="n">
        <v>243</v>
      </c>
    </row>
    <row r="82">
      <c r="A82" s="2" t="n">
        <v>45762</v>
      </c>
      <c r="B82" s="3">
        <f>YEAR(tbl_Vendes[[#This Row],[Data]])</f>
        <v/>
      </c>
      <c r="C82" s="3">
        <f>MONTH(tbl_Vendes[[#This Row],[Data]])</f>
        <v/>
      </c>
      <c r="D82" t="inlineStr">
        <is>
          <t>Comerç electrònic</t>
        </is>
      </c>
      <c r="E82" t="inlineStr">
        <is>
          <t>Lleida</t>
        </is>
      </c>
      <c r="F82" s="4" t="n">
        <v>495</v>
      </c>
      <c r="G82" s="4" t="n">
        <v>138</v>
      </c>
    </row>
    <row r="83">
      <c r="A83" s="2" t="n">
        <v>45763</v>
      </c>
      <c r="B83" s="3">
        <f>YEAR(tbl_Vendes[[#This Row],[Data]])</f>
        <v/>
      </c>
      <c r="C83" s="3">
        <f>MONTH(tbl_Vendes[[#This Row],[Data]])</f>
        <v/>
      </c>
      <c r="D83" t="inlineStr">
        <is>
          <t>Comerç electrònic</t>
        </is>
      </c>
      <c r="E83" t="inlineStr">
        <is>
          <t>Barcelona</t>
        </is>
      </c>
      <c r="F83" s="4" t="n">
        <v>1413</v>
      </c>
      <c r="G83" s="4" t="n">
        <v>456</v>
      </c>
    </row>
    <row r="84">
      <c r="A84" s="2" t="n">
        <v>45765</v>
      </c>
      <c r="B84" s="3">
        <f>YEAR(tbl_Vendes[[#This Row],[Data]])</f>
        <v/>
      </c>
      <c r="C84" s="3">
        <f>MONTH(tbl_Vendes[[#This Row],[Data]])</f>
        <v/>
      </c>
      <c r="D84" t="inlineStr">
        <is>
          <t>Distribuïdors</t>
        </is>
      </c>
      <c r="E84" t="inlineStr">
        <is>
          <t>Tarragona</t>
        </is>
      </c>
      <c r="F84" s="4" t="n">
        <v>275</v>
      </c>
      <c r="G84" s="4" t="n">
        <v>90</v>
      </c>
    </row>
    <row r="85">
      <c r="A85" s="2" t="n">
        <v>45768</v>
      </c>
      <c r="B85" s="3">
        <f>YEAR(tbl_Vendes[[#This Row],[Data]])</f>
        <v/>
      </c>
      <c r="C85" s="3">
        <f>MONTH(tbl_Vendes[[#This Row],[Data]])</f>
        <v/>
      </c>
      <c r="D85" t="inlineStr">
        <is>
          <t>Distribuïdors</t>
        </is>
      </c>
      <c r="E85" t="inlineStr">
        <is>
          <t>Girona</t>
        </is>
      </c>
      <c r="F85" s="4" t="n">
        <v>361</v>
      </c>
      <c r="G85" s="4" t="n">
        <v>83</v>
      </c>
    </row>
    <row r="86">
      <c r="A86" s="2" t="n">
        <v>45769</v>
      </c>
      <c r="B86" s="3">
        <f>YEAR(tbl_Vendes[[#This Row],[Data]])</f>
        <v/>
      </c>
      <c r="C86" s="3">
        <f>MONTH(tbl_Vendes[[#This Row],[Data]])</f>
        <v/>
      </c>
      <c r="D86" t="inlineStr">
        <is>
          <t>Botiga física</t>
        </is>
      </c>
      <c r="E86" t="inlineStr">
        <is>
          <t>Lleida</t>
        </is>
      </c>
      <c r="F86" s="4" t="n">
        <v>493</v>
      </c>
      <c r="G86" s="4" t="n">
        <v>173</v>
      </c>
    </row>
    <row r="87">
      <c r="A87" s="2" t="n">
        <v>45770</v>
      </c>
      <c r="B87" s="3">
        <f>YEAR(tbl_Vendes[[#This Row],[Data]])</f>
        <v/>
      </c>
      <c r="C87" s="3">
        <f>MONTH(tbl_Vendes[[#This Row],[Data]])</f>
        <v/>
      </c>
      <c r="D87" t="inlineStr">
        <is>
          <t>Botiga física</t>
        </is>
      </c>
      <c r="E87" t="inlineStr">
        <is>
          <t>Lleida</t>
        </is>
      </c>
      <c r="F87" s="4" t="n">
        <v>369</v>
      </c>
      <c r="G87" s="4" t="n">
        <v>112</v>
      </c>
    </row>
    <row r="88">
      <c r="A88" s="2" t="n">
        <v>45770</v>
      </c>
      <c r="B88" s="3">
        <f>YEAR(tbl_Vendes[[#This Row],[Data]])</f>
        <v/>
      </c>
      <c r="C88" s="3">
        <f>MONTH(tbl_Vendes[[#This Row],[Data]])</f>
        <v/>
      </c>
      <c r="D88" t="inlineStr">
        <is>
          <t>Botiga física</t>
        </is>
      </c>
      <c r="E88" t="inlineStr">
        <is>
          <t>Tarragona</t>
        </is>
      </c>
      <c r="F88" s="4" t="n">
        <v>684</v>
      </c>
      <c r="G88" s="4" t="n">
        <v>236</v>
      </c>
    </row>
    <row r="89">
      <c r="A89" s="2" t="n">
        <v>45770</v>
      </c>
      <c r="B89" s="3">
        <f>YEAR(tbl_Vendes[[#This Row],[Data]])</f>
        <v/>
      </c>
      <c r="C89" s="3">
        <f>MONTH(tbl_Vendes[[#This Row],[Data]])</f>
        <v/>
      </c>
      <c r="D89" t="inlineStr">
        <is>
          <t>Comerç electrònic</t>
        </is>
      </c>
      <c r="E89" t="inlineStr">
        <is>
          <t>Lleida</t>
        </is>
      </c>
      <c r="F89" s="4" t="n">
        <v>330</v>
      </c>
      <c r="G89" s="4" t="n">
        <v>117</v>
      </c>
    </row>
    <row r="90">
      <c r="A90" s="2" t="n">
        <v>45771</v>
      </c>
      <c r="B90" s="3">
        <f>YEAR(tbl_Vendes[[#This Row],[Data]])</f>
        <v/>
      </c>
      <c r="C90" s="3">
        <f>MONTH(tbl_Vendes[[#This Row],[Data]])</f>
        <v/>
      </c>
      <c r="D90" t="inlineStr">
        <is>
          <t>Comerç electrònic</t>
        </is>
      </c>
      <c r="E90" t="inlineStr">
        <is>
          <t>Barcelona</t>
        </is>
      </c>
      <c r="F90" s="4" t="n">
        <v>1325</v>
      </c>
      <c r="G90" s="4" t="n">
        <v>508</v>
      </c>
    </row>
    <row r="91">
      <c r="A91" s="2" t="n">
        <v>45771</v>
      </c>
      <c r="B91" s="3">
        <f>YEAR(tbl_Vendes[[#This Row],[Data]])</f>
        <v/>
      </c>
      <c r="C91" s="3">
        <f>MONTH(tbl_Vendes[[#This Row],[Data]])</f>
        <v/>
      </c>
      <c r="D91" t="inlineStr">
        <is>
          <t>Comerç electrònic</t>
        </is>
      </c>
      <c r="E91" t="inlineStr">
        <is>
          <t>Girona</t>
        </is>
      </c>
      <c r="F91" s="4" t="n">
        <v>612</v>
      </c>
      <c r="G91" s="4" t="n">
        <v>233</v>
      </c>
    </row>
    <row r="92">
      <c r="A92" s="2" t="n">
        <v>45772</v>
      </c>
      <c r="B92" s="3">
        <f>YEAR(tbl_Vendes[[#This Row],[Data]])</f>
        <v/>
      </c>
      <c r="C92" s="3">
        <f>MONTH(tbl_Vendes[[#This Row],[Data]])</f>
        <v/>
      </c>
      <c r="D92" t="inlineStr">
        <is>
          <t>Botiga física</t>
        </is>
      </c>
      <c r="E92" t="inlineStr">
        <is>
          <t>Barcelona</t>
        </is>
      </c>
      <c r="F92" s="4" t="n">
        <v>1380</v>
      </c>
      <c r="G92" s="4" t="n">
        <v>398</v>
      </c>
    </row>
    <row r="93">
      <c r="A93" s="2" t="n">
        <v>45772</v>
      </c>
      <c r="B93" s="3">
        <f>YEAR(tbl_Vendes[[#This Row],[Data]])</f>
        <v/>
      </c>
      <c r="C93" s="3">
        <f>MONTH(tbl_Vendes[[#This Row],[Data]])</f>
        <v/>
      </c>
      <c r="D93" t="inlineStr">
        <is>
          <t>Comerç electrònic</t>
        </is>
      </c>
      <c r="E93" t="inlineStr">
        <is>
          <t>Girona</t>
        </is>
      </c>
      <c r="F93" s="4" t="n">
        <v>611</v>
      </c>
      <c r="G93" s="4" t="n">
        <v>216</v>
      </c>
    </row>
    <row r="94">
      <c r="A94" s="2" t="n">
        <v>45773</v>
      </c>
      <c r="B94" s="3">
        <f>YEAR(tbl_Vendes[[#This Row],[Data]])</f>
        <v/>
      </c>
      <c r="C94" s="3">
        <f>MONTH(tbl_Vendes[[#This Row],[Data]])</f>
        <v/>
      </c>
      <c r="D94" t="inlineStr">
        <is>
          <t>Distribuïdors</t>
        </is>
      </c>
      <c r="E94" t="inlineStr">
        <is>
          <t>Lleida</t>
        </is>
      </c>
      <c r="F94" s="4" t="n">
        <v>265</v>
      </c>
      <c r="G94" s="4" t="n">
        <v>67</v>
      </c>
    </row>
    <row r="95">
      <c r="A95" s="2" t="n">
        <v>45777</v>
      </c>
      <c r="B95" s="3">
        <f>YEAR(tbl_Vendes[[#This Row],[Data]])</f>
        <v/>
      </c>
      <c r="C95" s="3">
        <f>MONTH(tbl_Vendes[[#This Row],[Data]])</f>
        <v/>
      </c>
      <c r="D95" t="inlineStr">
        <is>
          <t>Botiga física</t>
        </is>
      </c>
      <c r="E95" t="inlineStr">
        <is>
          <t>Barcelona</t>
        </is>
      </c>
      <c r="F95" s="4" t="n">
        <v>1750</v>
      </c>
      <c r="G95" s="4" t="n">
        <v>517</v>
      </c>
    </row>
    <row r="96">
      <c r="A96" s="2" t="n">
        <v>45777</v>
      </c>
      <c r="B96" s="3">
        <f>YEAR(tbl_Vendes[[#This Row],[Data]])</f>
        <v/>
      </c>
      <c r="C96" s="3">
        <f>MONTH(tbl_Vendes[[#This Row],[Data]])</f>
        <v/>
      </c>
      <c r="D96" t="inlineStr">
        <is>
          <t>Comerç electrònic</t>
        </is>
      </c>
      <c r="E96" t="inlineStr">
        <is>
          <t>Tarragona</t>
        </is>
      </c>
      <c r="F96" s="4" t="n">
        <v>538</v>
      </c>
      <c r="G96" s="4" t="n">
        <v>138</v>
      </c>
    </row>
    <row r="97">
      <c r="A97" s="2" t="n">
        <v>45777</v>
      </c>
      <c r="B97" s="3">
        <f>YEAR(tbl_Vendes[[#This Row],[Data]])</f>
        <v/>
      </c>
      <c r="C97" s="3">
        <f>MONTH(tbl_Vendes[[#This Row],[Data]])</f>
        <v/>
      </c>
      <c r="D97" t="inlineStr">
        <is>
          <t>Distribuïdors</t>
        </is>
      </c>
      <c r="E97" t="inlineStr">
        <is>
          <t>Girona</t>
        </is>
      </c>
      <c r="F97" s="4" t="n">
        <v>357</v>
      </c>
      <c r="G97" s="4" t="n">
        <v>137</v>
      </c>
    </row>
    <row r="98">
      <c r="A98" s="2" t="n">
        <v>45778</v>
      </c>
      <c r="B98" s="3">
        <f>YEAR(tbl_Vendes[[#This Row],[Data]])</f>
        <v/>
      </c>
      <c r="C98" s="3">
        <f>MONTH(tbl_Vendes[[#This Row],[Data]])</f>
        <v/>
      </c>
      <c r="D98" t="inlineStr">
        <is>
          <t>Distribuïdors</t>
        </is>
      </c>
      <c r="E98" t="inlineStr">
        <is>
          <t>Girona</t>
        </is>
      </c>
      <c r="F98" s="4" t="n">
        <v>505</v>
      </c>
      <c r="G98" s="4" t="n">
        <v>117</v>
      </c>
    </row>
    <row r="99">
      <c r="A99" s="2" t="n">
        <v>45779</v>
      </c>
      <c r="B99" s="3">
        <f>YEAR(tbl_Vendes[[#This Row],[Data]])</f>
        <v/>
      </c>
      <c r="C99" s="3">
        <f>MONTH(tbl_Vendes[[#This Row],[Data]])</f>
        <v/>
      </c>
      <c r="D99" t="inlineStr">
        <is>
          <t>Botiga física</t>
        </is>
      </c>
      <c r="E99" t="inlineStr">
        <is>
          <t>Girona</t>
        </is>
      </c>
      <c r="F99" s="4" t="n">
        <v>736</v>
      </c>
      <c r="G99" s="4" t="n">
        <v>245</v>
      </c>
    </row>
    <row r="100">
      <c r="A100" s="2" t="n">
        <v>45780</v>
      </c>
      <c r="B100" s="3">
        <f>YEAR(tbl_Vendes[[#This Row],[Data]])</f>
        <v/>
      </c>
      <c r="C100" s="3">
        <f>MONTH(tbl_Vendes[[#This Row],[Data]])</f>
        <v/>
      </c>
      <c r="D100" t="inlineStr">
        <is>
          <t>Distribuïdors</t>
        </is>
      </c>
      <c r="E100" t="inlineStr">
        <is>
          <t>Tarragona</t>
        </is>
      </c>
      <c r="F100" s="4" t="n">
        <v>340</v>
      </c>
      <c r="G100" s="4" t="n">
        <v>100</v>
      </c>
    </row>
    <row r="101">
      <c r="A101" s="2" t="n">
        <v>45782</v>
      </c>
      <c r="B101" s="3">
        <f>YEAR(tbl_Vendes[[#This Row],[Data]])</f>
        <v/>
      </c>
      <c r="C101" s="3">
        <f>MONTH(tbl_Vendes[[#This Row],[Data]])</f>
        <v/>
      </c>
      <c r="D101" t="inlineStr">
        <is>
          <t>Botiga física</t>
        </is>
      </c>
      <c r="E101" t="inlineStr">
        <is>
          <t>Girona</t>
        </is>
      </c>
      <c r="F101" s="4" t="n">
        <v>660</v>
      </c>
      <c r="G101" s="4" t="n">
        <v>268</v>
      </c>
    </row>
    <row r="102">
      <c r="A102" s="2" t="n">
        <v>45782</v>
      </c>
      <c r="B102" s="3">
        <f>YEAR(tbl_Vendes[[#This Row],[Data]])</f>
        <v/>
      </c>
      <c r="C102" s="3">
        <f>MONTH(tbl_Vendes[[#This Row],[Data]])</f>
        <v/>
      </c>
      <c r="D102" t="inlineStr">
        <is>
          <t>Distribuïdors</t>
        </is>
      </c>
      <c r="E102" t="inlineStr">
        <is>
          <t>Lleida</t>
        </is>
      </c>
      <c r="F102" s="4" t="n">
        <v>312</v>
      </c>
      <c r="G102" s="4" t="n">
        <v>99</v>
      </c>
    </row>
    <row r="103">
      <c r="A103" s="2" t="n">
        <v>45785</v>
      </c>
      <c r="B103" s="3">
        <f>YEAR(tbl_Vendes[[#This Row],[Data]])</f>
        <v/>
      </c>
      <c r="C103" s="3">
        <f>MONTH(tbl_Vendes[[#This Row],[Data]])</f>
        <v/>
      </c>
      <c r="D103" t="inlineStr">
        <is>
          <t>Botiga física</t>
        </is>
      </c>
      <c r="E103" t="inlineStr">
        <is>
          <t>Lleida</t>
        </is>
      </c>
      <c r="F103" s="4" t="n">
        <v>404</v>
      </c>
      <c r="G103" s="4" t="n">
        <v>148</v>
      </c>
    </row>
    <row r="104">
      <c r="A104" s="2" t="n">
        <v>45785</v>
      </c>
      <c r="B104" s="3">
        <f>YEAR(tbl_Vendes[[#This Row],[Data]])</f>
        <v/>
      </c>
      <c r="C104" s="3">
        <f>MONTH(tbl_Vendes[[#This Row],[Data]])</f>
        <v/>
      </c>
      <c r="D104" t="inlineStr">
        <is>
          <t>Comerç electrònic</t>
        </is>
      </c>
      <c r="E104" t="inlineStr">
        <is>
          <t>Barcelona</t>
        </is>
      </c>
      <c r="F104" s="4" t="n">
        <v>1098</v>
      </c>
      <c r="G104" s="4" t="n">
        <v>651</v>
      </c>
    </row>
    <row r="105">
      <c r="A105" s="2" t="n">
        <v>45785</v>
      </c>
      <c r="B105" s="3">
        <f>YEAR(tbl_Vendes[[#This Row],[Data]])</f>
        <v/>
      </c>
      <c r="C105" s="3">
        <f>MONTH(tbl_Vendes[[#This Row],[Data]])</f>
        <v/>
      </c>
      <c r="D105" t="inlineStr">
        <is>
          <t>Comerç electrònic</t>
        </is>
      </c>
      <c r="E105" t="inlineStr">
        <is>
          <t>Lleida</t>
        </is>
      </c>
      <c r="F105" s="4" t="n">
        <v>569</v>
      </c>
      <c r="G105" s="4" t="n">
        <v>118</v>
      </c>
    </row>
    <row r="106">
      <c r="A106" s="2" t="n">
        <v>45787</v>
      </c>
      <c r="B106" s="3">
        <f>YEAR(tbl_Vendes[[#This Row],[Data]])</f>
        <v/>
      </c>
      <c r="C106" s="3">
        <f>MONTH(tbl_Vendes[[#This Row],[Data]])</f>
        <v/>
      </c>
      <c r="D106" t="inlineStr">
        <is>
          <t>Botiga física</t>
        </is>
      </c>
      <c r="E106" t="inlineStr">
        <is>
          <t>Tarragona</t>
        </is>
      </c>
      <c r="F106" s="4" t="n">
        <v>642</v>
      </c>
      <c r="G106" s="4" t="n">
        <v>154</v>
      </c>
    </row>
    <row r="107">
      <c r="A107" s="2" t="n">
        <v>45787</v>
      </c>
      <c r="B107" s="3">
        <f>YEAR(tbl_Vendes[[#This Row],[Data]])</f>
        <v/>
      </c>
      <c r="C107" s="3">
        <f>MONTH(tbl_Vendes[[#This Row],[Data]])</f>
        <v/>
      </c>
      <c r="D107" t="inlineStr">
        <is>
          <t>Comerç electrònic</t>
        </is>
      </c>
      <c r="E107" t="inlineStr">
        <is>
          <t>Lleida</t>
        </is>
      </c>
      <c r="F107" s="4" t="n">
        <v>374</v>
      </c>
      <c r="G107" s="4" t="n">
        <v>150</v>
      </c>
    </row>
    <row r="108">
      <c r="A108" s="2" t="n">
        <v>45788</v>
      </c>
      <c r="B108" s="3">
        <f>YEAR(tbl_Vendes[[#This Row],[Data]])</f>
        <v/>
      </c>
      <c r="C108" s="3">
        <f>MONTH(tbl_Vendes[[#This Row],[Data]])</f>
        <v/>
      </c>
      <c r="D108" t="inlineStr">
        <is>
          <t>Comerç electrònic</t>
        </is>
      </c>
      <c r="E108" t="inlineStr">
        <is>
          <t>Girona</t>
        </is>
      </c>
      <c r="F108" s="4" t="n">
        <v>654</v>
      </c>
      <c r="G108" s="4" t="n">
        <v>282</v>
      </c>
    </row>
    <row r="109">
      <c r="A109" s="2" t="n">
        <v>45788</v>
      </c>
      <c r="B109" s="3">
        <f>YEAR(tbl_Vendes[[#This Row],[Data]])</f>
        <v/>
      </c>
      <c r="C109" s="3">
        <f>MONTH(tbl_Vendes[[#This Row],[Data]])</f>
        <v/>
      </c>
      <c r="D109" t="inlineStr">
        <is>
          <t>Distribuïdors</t>
        </is>
      </c>
      <c r="E109" t="inlineStr">
        <is>
          <t>Barcelona</t>
        </is>
      </c>
      <c r="F109" s="4" t="n">
        <v>1085</v>
      </c>
      <c r="G109" s="4" t="n">
        <v>257</v>
      </c>
    </row>
    <row r="110">
      <c r="A110" s="2" t="n">
        <v>45789</v>
      </c>
      <c r="B110" s="3">
        <f>YEAR(tbl_Vendes[[#This Row],[Data]])</f>
        <v/>
      </c>
      <c r="C110" s="3">
        <f>MONTH(tbl_Vendes[[#This Row],[Data]])</f>
        <v/>
      </c>
      <c r="D110" t="inlineStr">
        <is>
          <t>Botiga física</t>
        </is>
      </c>
      <c r="E110" t="inlineStr">
        <is>
          <t>Lleida</t>
        </is>
      </c>
      <c r="F110" s="4" t="n">
        <v>489</v>
      </c>
      <c r="G110" s="4" t="n">
        <v>137</v>
      </c>
    </row>
    <row r="111">
      <c r="A111" s="2" t="n">
        <v>45790</v>
      </c>
      <c r="B111" s="3">
        <f>YEAR(tbl_Vendes[[#This Row],[Data]])</f>
        <v/>
      </c>
      <c r="C111" s="3">
        <f>MONTH(tbl_Vendes[[#This Row],[Data]])</f>
        <v/>
      </c>
      <c r="D111" t="inlineStr">
        <is>
          <t>Distribuïdors</t>
        </is>
      </c>
      <c r="E111" t="inlineStr">
        <is>
          <t>Tarragona</t>
        </is>
      </c>
      <c r="F111" s="4" t="n">
        <v>348</v>
      </c>
      <c r="G111" s="4" t="n">
        <v>113</v>
      </c>
    </row>
    <row r="112">
      <c r="A112" s="2" t="n">
        <v>45795</v>
      </c>
      <c r="B112" s="3">
        <f>YEAR(tbl_Vendes[[#This Row],[Data]])</f>
        <v/>
      </c>
      <c r="C112" s="3">
        <f>MONTH(tbl_Vendes[[#This Row],[Data]])</f>
        <v/>
      </c>
      <c r="D112" t="inlineStr">
        <is>
          <t>Comerç electrònic</t>
        </is>
      </c>
      <c r="E112" t="inlineStr">
        <is>
          <t>Tarragona</t>
        </is>
      </c>
      <c r="F112" s="4" t="n">
        <v>737</v>
      </c>
      <c r="G112" s="4" t="n">
        <v>206</v>
      </c>
    </row>
    <row r="113">
      <c r="A113" s="2" t="n">
        <v>45796</v>
      </c>
      <c r="B113" s="3">
        <f>YEAR(tbl_Vendes[[#This Row],[Data]])</f>
        <v/>
      </c>
      <c r="C113" s="3">
        <f>MONTH(tbl_Vendes[[#This Row],[Data]])</f>
        <v/>
      </c>
      <c r="D113" t="inlineStr">
        <is>
          <t>Comerç electrònic</t>
        </is>
      </c>
      <c r="E113" t="inlineStr">
        <is>
          <t>Barcelona</t>
        </is>
      </c>
      <c r="F113" s="4" t="n">
        <v>1426</v>
      </c>
      <c r="G113" s="4" t="n">
        <v>601</v>
      </c>
    </row>
    <row r="114">
      <c r="A114" s="2" t="n">
        <v>45796</v>
      </c>
      <c r="B114" s="3">
        <f>YEAR(tbl_Vendes[[#This Row],[Data]])</f>
        <v/>
      </c>
      <c r="C114" s="3">
        <f>MONTH(tbl_Vendes[[#This Row],[Data]])</f>
        <v/>
      </c>
      <c r="D114" t="inlineStr">
        <is>
          <t>Distribuïdors</t>
        </is>
      </c>
      <c r="E114" t="inlineStr">
        <is>
          <t>Lleida</t>
        </is>
      </c>
      <c r="F114" s="4" t="n">
        <v>301</v>
      </c>
      <c r="G114" s="4" t="n">
        <v>82</v>
      </c>
    </row>
    <row r="115">
      <c r="A115" s="2" t="n">
        <v>45797</v>
      </c>
      <c r="B115" s="3">
        <f>YEAR(tbl_Vendes[[#This Row],[Data]])</f>
        <v/>
      </c>
      <c r="C115" s="3">
        <f>MONTH(tbl_Vendes[[#This Row],[Data]])</f>
        <v/>
      </c>
      <c r="D115" t="inlineStr">
        <is>
          <t>Comerç electrònic</t>
        </is>
      </c>
      <c r="E115" t="inlineStr">
        <is>
          <t>Tarragona</t>
        </is>
      </c>
      <c r="F115" s="4" t="n">
        <v>535</v>
      </c>
      <c r="G115" s="4" t="n">
        <v>155</v>
      </c>
    </row>
    <row r="116">
      <c r="A116" s="2" t="n">
        <v>45799</v>
      </c>
      <c r="B116" s="3">
        <f>YEAR(tbl_Vendes[[#This Row],[Data]])</f>
        <v/>
      </c>
      <c r="C116" s="3">
        <f>MONTH(tbl_Vendes[[#This Row],[Data]])</f>
        <v/>
      </c>
      <c r="D116" t="inlineStr">
        <is>
          <t>Distribuïdors</t>
        </is>
      </c>
      <c r="E116" t="inlineStr">
        <is>
          <t>Barcelona</t>
        </is>
      </c>
      <c r="F116" s="4" t="n">
        <v>1218</v>
      </c>
      <c r="G116" s="4" t="n">
        <v>249</v>
      </c>
    </row>
    <row r="117">
      <c r="A117" s="2" t="n">
        <v>45799</v>
      </c>
      <c r="B117" s="3">
        <f>YEAR(tbl_Vendes[[#This Row],[Data]])</f>
        <v/>
      </c>
      <c r="C117" s="3">
        <f>MONTH(tbl_Vendes[[#This Row],[Data]])</f>
        <v/>
      </c>
      <c r="D117" t="inlineStr">
        <is>
          <t>Distribuïdors</t>
        </is>
      </c>
      <c r="E117" t="inlineStr">
        <is>
          <t>Girona</t>
        </is>
      </c>
      <c r="F117" s="4" t="n">
        <v>478</v>
      </c>
      <c r="G117" s="4" t="n">
        <v>141</v>
      </c>
    </row>
    <row r="118">
      <c r="A118" s="2" t="n">
        <v>45801</v>
      </c>
      <c r="B118" s="3">
        <f>YEAR(tbl_Vendes[[#This Row],[Data]])</f>
        <v/>
      </c>
      <c r="C118" s="3">
        <f>MONTH(tbl_Vendes[[#This Row],[Data]])</f>
        <v/>
      </c>
      <c r="D118" t="inlineStr">
        <is>
          <t>Botiga física</t>
        </is>
      </c>
      <c r="E118" t="inlineStr">
        <is>
          <t>Barcelona</t>
        </is>
      </c>
      <c r="F118" s="4" t="n">
        <v>1365</v>
      </c>
      <c r="G118" s="4" t="n">
        <v>476</v>
      </c>
    </row>
    <row r="119">
      <c r="A119" s="2" t="n">
        <v>45802</v>
      </c>
      <c r="B119" s="3">
        <f>YEAR(tbl_Vendes[[#This Row],[Data]])</f>
        <v/>
      </c>
      <c r="C119" s="3">
        <f>MONTH(tbl_Vendes[[#This Row],[Data]])</f>
        <v/>
      </c>
      <c r="D119" t="inlineStr">
        <is>
          <t>Comerç electrònic</t>
        </is>
      </c>
      <c r="E119" t="inlineStr">
        <is>
          <t>Girona</t>
        </is>
      </c>
      <c r="F119" s="4" t="n">
        <v>468</v>
      </c>
      <c r="G119" s="4" t="n">
        <v>268</v>
      </c>
    </row>
    <row r="120">
      <c r="A120" s="2" t="n">
        <v>45807</v>
      </c>
      <c r="B120" s="3">
        <f>YEAR(tbl_Vendes[[#This Row],[Data]])</f>
        <v/>
      </c>
      <c r="C120" s="3">
        <f>MONTH(tbl_Vendes[[#This Row],[Data]])</f>
        <v/>
      </c>
      <c r="D120" t="inlineStr">
        <is>
          <t>Botiga física</t>
        </is>
      </c>
      <c r="E120" t="inlineStr">
        <is>
          <t>Barcelona</t>
        </is>
      </c>
      <c r="F120" s="4" t="n">
        <v>2223</v>
      </c>
      <c r="G120" s="4" t="n">
        <v>414</v>
      </c>
    </row>
    <row r="121">
      <c r="A121" s="2" t="n">
        <v>45808</v>
      </c>
      <c r="B121" s="3">
        <f>YEAR(tbl_Vendes[[#This Row],[Data]])</f>
        <v/>
      </c>
      <c r="C121" s="3">
        <f>MONTH(tbl_Vendes[[#This Row],[Data]])</f>
        <v/>
      </c>
      <c r="D121" t="inlineStr">
        <is>
          <t>Botiga física</t>
        </is>
      </c>
      <c r="E121" t="inlineStr">
        <is>
          <t>Tarragona</t>
        </is>
      </c>
      <c r="F121" s="4" t="n">
        <v>533</v>
      </c>
      <c r="G121" s="4" t="n">
        <v>169</v>
      </c>
    </row>
    <row r="122">
      <c r="A122" s="2" t="n">
        <v>45810</v>
      </c>
      <c r="B122" s="3">
        <f>YEAR(tbl_Vendes[[#This Row],[Data]])</f>
        <v/>
      </c>
      <c r="C122" s="3">
        <f>MONTH(tbl_Vendes[[#This Row],[Data]])</f>
        <v/>
      </c>
      <c r="D122" t="inlineStr">
        <is>
          <t>Botiga física</t>
        </is>
      </c>
      <c r="E122" t="inlineStr">
        <is>
          <t>Lleida</t>
        </is>
      </c>
      <c r="F122" s="4" t="n">
        <v>658</v>
      </c>
      <c r="G122" s="4" t="n">
        <v>169</v>
      </c>
    </row>
    <row r="123">
      <c r="A123" s="2" t="n">
        <v>45810</v>
      </c>
      <c r="B123" s="3">
        <f>YEAR(tbl_Vendes[[#This Row],[Data]])</f>
        <v/>
      </c>
      <c r="C123" s="3">
        <f>MONTH(tbl_Vendes[[#This Row],[Data]])</f>
        <v/>
      </c>
      <c r="D123" t="inlineStr">
        <is>
          <t>Botiga física</t>
        </is>
      </c>
      <c r="E123" t="inlineStr">
        <is>
          <t>Lleida</t>
        </is>
      </c>
      <c r="F123" s="4" t="n">
        <v>655</v>
      </c>
      <c r="G123" s="4" t="n">
        <v>163</v>
      </c>
    </row>
    <row r="124">
      <c r="A124" s="2" t="n">
        <v>45810</v>
      </c>
      <c r="B124" s="3">
        <f>YEAR(tbl_Vendes[[#This Row],[Data]])</f>
        <v/>
      </c>
      <c r="C124" s="3">
        <f>MONTH(tbl_Vendes[[#This Row],[Data]])</f>
        <v/>
      </c>
      <c r="D124" t="inlineStr">
        <is>
          <t>Botiga física</t>
        </is>
      </c>
      <c r="E124" t="inlineStr">
        <is>
          <t>Tarragona</t>
        </is>
      </c>
      <c r="F124" s="4" t="n">
        <v>636</v>
      </c>
      <c r="G124" s="4" t="n">
        <v>201</v>
      </c>
    </row>
    <row r="125">
      <c r="A125" s="2" t="n">
        <v>45810</v>
      </c>
      <c r="B125" s="3">
        <f>YEAR(tbl_Vendes[[#This Row],[Data]])</f>
        <v/>
      </c>
      <c r="C125" s="3">
        <f>MONTH(tbl_Vendes[[#This Row],[Data]])</f>
        <v/>
      </c>
      <c r="D125" t="inlineStr">
        <is>
          <t>Comerç electrònic</t>
        </is>
      </c>
      <c r="E125" t="inlineStr">
        <is>
          <t>Tarragona</t>
        </is>
      </c>
      <c r="F125" s="4" t="n">
        <v>732</v>
      </c>
      <c r="G125" s="4" t="n">
        <v>249</v>
      </c>
    </row>
    <row r="126">
      <c r="A126" s="2" t="n">
        <v>45810</v>
      </c>
      <c r="B126" s="3">
        <f>YEAR(tbl_Vendes[[#This Row],[Data]])</f>
        <v/>
      </c>
      <c r="C126" s="3">
        <f>MONTH(tbl_Vendes[[#This Row],[Data]])</f>
        <v/>
      </c>
      <c r="D126" t="inlineStr">
        <is>
          <t>Distribuïdors</t>
        </is>
      </c>
      <c r="E126" t="inlineStr">
        <is>
          <t>Tarragona</t>
        </is>
      </c>
      <c r="F126" s="4" t="n">
        <v>372</v>
      </c>
      <c r="G126" s="4" t="n">
        <v>108</v>
      </c>
    </row>
    <row r="127">
      <c r="A127" s="2" t="n">
        <v>45815</v>
      </c>
      <c r="B127" s="3">
        <f>YEAR(tbl_Vendes[[#This Row],[Data]])</f>
        <v/>
      </c>
      <c r="C127" s="3">
        <f>MONTH(tbl_Vendes[[#This Row],[Data]])</f>
        <v/>
      </c>
      <c r="D127" t="inlineStr">
        <is>
          <t>Distribuïdors</t>
        </is>
      </c>
      <c r="E127" t="inlineStr">
        <is>
          <t>Barcelona</t>
        </is>
      </c>
      <c r="F127" s="4" t="n">
        <v>1177</v>
      </c>
      <c r="G127" s="4" t="n">
        <v>227</v>
      </c>
    </row>
    <row r="128">
      <c r="A128" s="2" t="n">
        <v>45817</v>
      </c>
      <c r="B128" s="3">
        <f>YEAR(tbl_Vendes[[#This Row],[Data]])</f>
        <v/>
      </c>
      <c r="C128" s="3">
        <f>MONTH(tbl_Vendes[[#This Row],[Data]])</f>
        <v/>
      </c>
      <c r="D128" t="inlineStr">
        <is>
          <t>Botiga física</t>
        </is>
      </c>
      <c r="E128" t="inlineStr">
        <is>
          <t>Tarragona</t>
        </is>
      </c>
      <c r="F128" s="4" t="n">
        <v>688</v>
      </c>
      <c r="G128" s="4" t="n">
        <v>225</v>
      </c>
    </row>
    <row r="129">
      <c r="A129" s="2" t="n">
        <v>45818</v>
      </c>
      <c r="B129" s="3">
        <f>YEAR(tbl_Vendes[[#This Row],[Data]])</f>
        <v/>
      </c>
      <c r="C129" s="3">
        <f>MONTH(tbl_Vendes[[#This Row],[Data]])</f>
        <v/>
      </c>
      <c r="D129" t="inlineStr">
        <is>
          <t>Botiga física</t>
        </is>
      </c>
      <c r="E129" t="inlineStr">
        <is>
          <t>Barcelona</t>
        </is>
      </c>
      <c r="F129" s="4" t="n">
        <v>2245</v>
      </c>
      <c r="G129" s="4" t="n">
        <v>505</v>
      </c>
    </row>
    <row r="130">
      <c r="A130" s="2" t="n">
        <v>45818</v>
      </c>
      <c r="B130" s="3">
        <f>YEAR(tbl_Vendes[[#This Row],[Data]])</f>
        <v/>
      </c>
      <c r="C130" s="3">
        <f>MONTH(tbl_Vendes[[#This Row],[Data]])</f>
        <v/>
      </c>
      <c r="D130" t="inlineStr">
        <is>
          <t>Distribuïdors</t>
        </is>
      </c>
      <c r="E130" t="inlineStr">
        <is>
          <t>Girona</t>
        </is>
      </c>
      <c r="F130" s="4" t="n">
        <v>348</v>
      </c>
      <c r="G130" s="4" t="n">
        <v>95</v>
      </c>
    </row>
    <row r="131">
      <c r="A131" s="2" t="n">
        <v>45819</v>
      </c>
      <c r="B131" s="3">
        <f>YEAR(tbl_Vendes[[#This Row],[Data]])</f>
        <v/>
      </c>
      <c r="C131" s="3">
        <f>MONTH(tbl_Vendes[[#This Row],[Data]])</f>
        <v/>
      </c>
      <c r="D131" t="inlineStr">
        <is>
          <t>Distribuïdors</t>
        </is>
      </c>
      <c r="E131" t="inlineStr">
        <is>
          <t>Lleida</t>
        </is>
      </c>
      <c r="F131" s="4" t="n">
        <v>225</v>
      </c>
      <c r="G131" s="4" t="n">
        <v>100</v>
      </c>
    </row>
    <row r="132">
      <c r="A132" s="2" t="n">
        <v>45819</v>
      </c>
      <c r="B132" s="3">
        <f>YEAR(tbl_Vendes[[#This Row],[Data]])</f>
        <v/>
      </c>
      <c r="C132" s="3">
        <f>MONTH(tbl_Vendes[[#This Row],[Data]])</f>
        <v/>
      </c>
      <c r="D132" t="inlineStr">
        <is>
          <t>Distribuïdors</t>
        </is>
      </c>
      <c r="E132" t="inlineStr">
        <is>
          <t>Tarragona</t>
        </is>
      </c>
      <c r="F132" s="4" t="n">
        <v>460</v>
      </c>
      <c r="G132" s="4" t="n">
        <v>141</v>
      </c>
    </row>
    <row r="133">
      <c r="A133" s="2" t="n">
        <v>45820</v>
      </c>
      <c r="B133" s="3">
        <f>YEAR(tbl_Vendes[[#This Row],[Data]])</f>
        <v/>
      </c>
      <c r="C133" s="3">
        <f>MONTH(tbl_Vendes[[#This Row],[Data]])</f>
        <v/>
      </c>
      <c r="D133" t="inlineStr">
        <is>
          <t>Comerç electrònic</t>
        </is>
      </c>
      <c r="E133" t="inlineStr">
        <is>
          <t>Barcelona</t>
        </is>
      </c>
      <c r="F133" s="4" t="n">
        <v>1213</v>
      </c>
      <c r="G133" s="4" t="n">
        <v>626</v>
      </c>
    </row>
    <row r="134">
      <c r="A134" s="2" t="n">
        <v>45821</v>
      </c>
      <c r="B134" s="3">
        <f>YEAR(tbl_Vendes[[#This Row],[Data]])</f>
        <v/>
      </c>
      <c r="C134" s="3">
        <f>MONTH(tbl_Vendes[[#This Row],[Data]])</f>
        <v/>
      </c>
      <c r="D134" t="inlineStr">
        <is>
          <t>Distribuïdors</t>
        </is>
      </c>
      <c r="E134" t="inlineStr">
        <is>
          <t>Girona</t>
        </is>
      </c>
      <c r="F134" s="4" t="n">
        <v>367</v>
      </c>
      <c r="G134" s="4" t="n">
        <v>97</v>
      </c>
    </row>
    <row r="135">
      <c r="A135" s="2" t="n">
        <v>45823</v>
      </c>
      <c r="B135" s="3">
        <f>YEAR(tbl_Vendes[[#This Row],[Data]])</f>
        <v/>
      </c>
      <c r="C135" s="3">
        <f>MONTH(tbl_Vendes[[#This Row],[Data]])</f>
        <v/>
      </c>
      <c r="D135" t="inlineStr">
        <is>
          <t>Distribuïdors</t>
        </is>
      </c>
      <c r="E135" t="inlineStr">
        <is>
          <t>Lleida</t>
        </is>
      </c>
      <c r="F135" s="4" t="n">
        <v>213</v>
      </c>
      <c r="G135" s="4" t="n">
        <v>73</v>
      </c>
    </row>
    <row r="136">
      <c r="A136" s="2" t="n">
        <v>45826</v>
      </c>
      <c r="B136" s="3">
        <f>YEAR(tbl_Vendes[[#This Row],[Data]])</f>
        <v/>
      </c>
      <c r="C136" s="3">
        <f>MONTH(tbl_Vendes[[#This Row],[Data]])</f>
        <v/>
      </c>
      <c r="D136" t="inlineStr">
        <is>
          <t>Botiga física</t>
        </is>
      </c>
      <c r="E136" t="inlineStr">
        <is>
          <t>Barcelona</t>
        </is>
      </c>
      <c r="F136" s="4" t="n">
        <v>1889</v>
      </c>
      <c r="G136" s="4" t="n">
        <v>692</v>
      </c>
    </row>
    <row r="137">
      <c r="A137" s="2" t="n">
        <v>45826</v>
      </c>
      <c r="B137" s="3">
        <f>YEAR(tbl_Vendes[[#This Row],[Data]])</f>
        <v/>
      </c>
      <c r="C137" s="3">
        <f>MONTH(tbl_Vendes[[#This Row],[Data]])</f>
        <v/>
      </c>
      <c r="D137" t="inlineStr">
        <is>
          <t>Comerç electrònic</t>
        </is>
      </c>
      <c r="E137" t="inlineStr">
        <is>
          <t>Tarragona</t>
        </is>
      </c>
      <c r="F137" s="4" t="n">
        <v>693</v>
      </c>
      <c r="G137" s="4" t="n">
        <v>279</v>
      </c>
    </row>
    <row r="138">
      <c r="A138" s="2" t="n">
        <v>45829</v>
      </c>
      <c r="B138" s="3">
        <f>YEAR(tbl_Vendes[[#This Row],[Data]])</f>
        <v/>
      </c>
      <c r="C138" s="3">
        <f>MONTH(tbl_Vendes[[#This Row],[Data]])</f>
        <v/>
      </c>
      <c r="D138" t="inlineStr">
        <is>
          <t>Comerç electrònic</t>
        </is>
      </c>
      <c r="E138" t="inlineStr">
        <is>
          <t>Girona</t>
        </is>
      </c>
      <c r="F138" s="4" t="n">
        <v>654</v>
      </c>
      <c r="G138" s="4" t="n">
        <v>277</v>
      </c>
    </row>
    <row r="139">
      <c r="A139" s="2" t="n">
        <v>45831</v>
      </c>
      <c r="B139" s="3">
        <f>YEAR(tbl_Vendes[[#This Row],[Data]])</f>
        <v/>
      </c>
      <c r="C139" s="3">
        <f>MONTH(tbl_Vendes[[#This Row],[Data]])</f>
        <v/>
      </c>
      <c r="D139" t="inlineStr">
        <is>
          <t>Comerç electrònic</t>
        </is>
      </c>
      <c r="E139" t="inlineStr">
        <is>
          <t>Girona</t>
        </is>
      </c>
      <c r="F139" s="4" t="n">
        <v>706</v>
      </c>
      <c r="G139" s="4" t="n">
        <v>264</v>
      </c>
    </row>
    <row r="140">
      <c r="A140" s="2" t="n">
        <v>45833</v>
      </c>
      <c r="B140" s="3">
        <f>YEAR(tbl_Vendes[[#This Row],[Data]])</f>
        <v/>
      </c>
      <c r="C140" s="3">
        <f>MONTH(tbl_Vendes[[#This Row],[Data]])</f>
        <v/>
      </c>
      <c r="D140" t="inlineStr">
        <is>
          <t>Botiga física</t>
        </is>
      </c>
      <c r="E140" t="inlineStr">
        <is>
          <t>Girona</t>
        </is>
      </c>
      <c r="F140" s="4" t="n">
        <v>910</v>
      </c>
      <c r="G140" s="4" t="n">
        <v>225</v>
      </c>
    </row>
    <row r="141">
      <c r="A141" s="2" t="n">
        <v>45833</v>
      </c>
      <c r="B141" s="3">
        <f>YEAR(tbl_Vendes[[#This Row],[Data]])</f>
        <v/>
      </c>
      <c r="C141" s="3">
        <f>MONTH(tbl_Vendes[[#This Row],[Data]])</f>
        <v/>
      </c>
      <c r="D141" t="inlineStr">
        <is>
          <t>Botiga física</t>
        </is>
      </c>
      <c r="E141" t="inlineStr">
        <is>
          <t>Girona</t>
        </is>
      </c>
      <c r="F141" s="4" t="n">
        <v>889</v>
      </c>
      <c r="G141" s="4" t="n">
        <v>288</v>
      </c>
    </row>
    <row r="142">
      <c r="A142" s="2" t="n">
        <v>45833</v>
      </c>
      <c r="B142" s="3">
        <f>YEAR(tbl_Vendes[[#This Row],[Data]])</f>
        <v/>
      </c>
      <c r="C142" s="3">
        <f>MONTH(tbl_Vendes[[#This Row],[Data]])</f>
        <v/>
      </c>
      <c r="D142" t="inlineStr">
        <is>
          <t>Comerç electrònic</t>
        </is>
      </c>
      <c r="E142" t="inlineStr">
        <is>
          <t>Barcelona</t>
        </is>
      </c>
      <c r="F142" s="4" t="n">
        <v>1666</v>
      </c>
      <c r="G142" s="4" t="n">
        <v>484</v>
      </c>
    </row>
    <row r="143">
      <c r="A143" s="2" t="n">
        <v>45833</v>
      </c>
      <c r="B143" s="3">
        <f>YEAR(tbl_Vendes[[#This Row],[Data]])</f>
        <v/>
      </c>
      <c r="C143" s="3">
        <f>MONTH(tbl_Vendes[[#This Row],[Data]])</f>
        <v/>
      </c>
      <c r="D143" t="inlineStr">
        <is>
          <t>Comerç electrònic</t>
        </is>
      </c>
      <c r="E143" t="inlineStr">
        <is>
          <t>Lleida</t>
        </is>
      </c>
      <c r="F143" s="4" t="n">
        <v>438</v>
      </c>
      <c r="G143" s="4" t="n">
        <v>129</v>
      </c>
    </row>
    <row r="144">
      <c r="A144" s="2" t="n">
        <v>45835</v>
      </c>
      <c r="B144" s="3">
        <f>YEAR(tbl_Vendes[[#This Row],[Data]])</f>
        <v/>
      </c>
      <c r="C144" s="3">
        <f>MONTH(tbl_Vendes[[#This Row],[Data]])</f>
        <v/>
      </c>
      <c r="D144" t="inlineStr">
        <is>
          <t>Distribuïdors</t>
        </is>
      </c>
      <c r="E144" t="inlineStr">
        <is>
          <t>Barcelona</t>
        </is>
      </c>
      <c r="F144" s="4" t="n">
        <v>918</v>
      </c>
      <c r="G144" s="4" t="n">
        <v>240</v>
      </c>
    </row>
    <row r="145">
      <c r="A145" s="2" t="n">
        <v>45836</v>
      </c>
      <c r="B145" s="3">
        <f>YEAR(tbl_Vendes[[#This Row],[Data]])</f>
        <v/>
      </c>
      <c r="C145" s="3">
        <f>MONTH(tbl_Vendes[[#This Row],[Data]])</f>
        <v/>
      </c>
      <c r="D145" t="inlineStr">
        <is>
          <t>Comerç electrònic</t>
        </is>
      </c>
      <c r="E145" t="inlineStr">
        <is>
          <t>Lleida</t>
        </is>
      </c>
      <c r="F145" s="4" t="n">
        <v>448</v>
      </c>
      <c r="G145" s="4" t="n">
        <v>143</v>
      </c>
    </row>
    <row r="146">
      <c r="A146" s="2" t="n">
        <v>45839</v>
      </c>
      <c r="B146" s="3">
        <f>YEAR(tbl_Vendes[[#This Row],[Data]])</f>
        <v/>
      </c>
      <c r="C146" s="3">
        <f>MONTH(tbl_Vendes[[#This Row],[Data]])</f>
        <v/>
      </c>
      <c r="D146" t="inlineStr">
        <is>
          <t>Botiga física</t>
        </is>
      </c>
      <c r="E146" t="inlineStr">
        <is>
          <t>Girona</t>
        </is>
      </c>
      <c r="F146" s="4" t="n">
        <v>953</v>
      </c>
      <c r="G146" s="4" t="n">
        <v>260</v>
      </c>
    </row>
    <row r="147">
      <c r="A147" s="2" t="n">
        <v>45843</v>
      </c>
      <c r="B147" s="3">
        <f>YEAR(tbl_Vendes[[#This Row],[Data]])</f>
        <v/>
      </c>
      <c r="C147" s="3">
        <f>MONTH(tbl_Vendes[[#This Row],[Data]])</f>
        <v/>
      </c>
      <c r="D147" t="inlineStr">
        <is>
          <t>Distribuïdors</t>
        </is>
      </c>
      <c r="E147" t="inlineStr">
        <is>
          <t>Girona</t>
        </is>
      </c>
      <c r="F147" s="4" t="n">
        <v>512</v>
      </c>
      <c r="G147" s="4" t="n">
        <v>101</v>
      </c>
    </row>
    <row r="148">
      <c r="A148" s="2" t="n">
        <v>45844</v>
      </c>
      <c r="B148" s="3">
        <f>YEAR(tbl_Vendes[[#This Row],[Data]])</f>
        <v/>
      </c>
      <c r="C148" s="3">
        <f>MONTH(tbl_Vendes[[#This Row],[Data]])</f>
        <v/>
      </c>
      <c r="D148" t="inlineStr">
        <is>
          <t>Botiga física</t>
        </is>
      </c>
      <c r="E148" t="inlineStr">
        <is>
          <t>Barcelona</t>
        </is>
      </c>
      <c r="F148" s="4" t="n">
        <v>2030</v>
      </c>
      <c r="G148" s="4" t="n">
        <v>619</v>
      </c>
    </row>
    <row r="149">
      <c r="A149" s="2" t="n">
        <v>45844</v>
      </c>
      <c r="B149" s="3">
        <f>YEAR(tbl_Vendes[[#This Row],[Data]])</f>
        <v/>
      </c>
      <c r="C149" s="3">
        <f>MONTH(tbl_Vendes[[#This Row],[Data]])</f>
        <v/>
      </c>
      <c r="D149" t="inlineStr">
        <is>
          <t>Distribuïdors</t>
        </is>
      </c>
      <c r="E149" t="inlineStr">
        <is>
          <t>Barcelona</t>
        </is>
      </c>
      <c r="F149" s="4" t="n">
        <v>1285</v>
      </c>
      <c r="G149" s="4" t="n">
        <v>258</v>
      </c>
    </row>
    <row r="150">
      <c r="A150" s="2" t="n">
        <v>45844</v>
      </c>
      <c r="B150" s="3">
        <f>YEAR(tbl_Vendes[[#This Row],[Data]])</f>
        <v/>
      </c>
      <c r="C150" s="3">
        <f>MONTH(tbl_Vendes[[#This Row],[Data]])</f>
        <v/>
      </c>
      <c r="D150" t="inlineStr">
        <is>
          <t>Distribuïdors</t>
        </is>
      </c>
      <c r="E150" t="inlineStr">
        <is>
          <t>Barcelona</t>
        </is>
      </c>
      <c r="F150" s="4" t="n">
        <v>965</v>
      </c>
      <c r="G150" s="4" t="n">
        <v>222</v>
      </c>
    </row>
    <row r="151">
      <c r="A151" s="2" t="n">
        <v>45845</v>
      </c>
      <c r="B151" s="3">
        <f>YEAR(tbl_Vendes[[#This Row],[Data]])</f>
        <v/>
      </c>
      <c r="C151" s="3">
        <f>MONTH(tbl_Vendes[[#This Row],[Data]])</f>
        <v/>
      </c>
      <c r="D151" t="inlineStr">
        <is>
          <t>Botiga física</t>
        </is>
      </c>
      <c r="E151" t="inlineStr">
        <is>
          <t>Lleida</t>
        </is>
      </c>
      <c r="F151" s="4" t="n">
        <v>485</v>
      </c>
      <c r="G151" s="4" t="n">
        <v>156</v>
      </c>
    </row>
    <row r="152">
      <c r="A152" s="2" t="n">
        <v>45846</v>
      </c>
      <c r="B152" s="3">
        <f>YEAR(tbl_Vendes[[#This Row],[Data]])</f>
        <v/>
      </c>
      <c r="C152" s="3">
        <f>MONTH(tbl_Vendes[[#This Row],[Data]])</f>
        <v/>
      </c>
      <c r="D152" t="inlineStr">
        <is>
          <t>Comerç electrònic</t>
        </is>
      </c>
      <c r="E152" t="inlineStr">
        <is>
          <t>Tarragona</t>
        </is>
      </c>
      <c r="F152" s="4" t="n">
        <v>760</v>
      </c>
      <c r="G152" s="4" t="n">
        <v>200</v>
      </c>
    </row>
    <row r="153">
      <c r="A153" s="2" t="n">
        <v>45849</v>
      </c>
      <c r="B153" s="3">
        <f>YEAR(tbl_Vendes[[#This Row],[Data]])</f>
        <v/>
      </c>
      <c r="C153" s="3">
        <f>MONTH(tbl_Vendes[[#This Row],[Data]])</f>
        <v/>
      </c>
      <c r="D153" t="inlineStr">
        <is>
          <t>Botiga física</t>
        </is>
      </c>
      <c r="E153" t="inlineStr">
        <is>
          <t>Lleida</t>
        </is>
      </c>
      <c r="F153" s="4" t="n">
        <v>661</v>
      </c>
      <c r="G153" s="4" t="n">
        <v>177</v>
      </c>
    </row>
    <row r="154">
      <c r="A154" s="2" t="n">
        <v>45850</v>
      </c>
      <c r="B154" s="3">
        <f>YEAR(tbl_Vendes[[#This Row],[Data]])</f>
        <v/>
      </c>
      <c r="C154" s="3">
        <f>MONTH(tbl_Vendes[[#This Row],[Data]])</f>
        <v/>
      </c>
      <c r="D154" t="inlineStr">
        <is>
          <t>Comerç electrònic</t>
        </is>
      </c>
      <c r="E154" t="inlineStr">
        <is>
          <t>Barcelona</t>
        </is>
      </c>
      <c r="F154" s="4" t="n">
        <v>1714</v>
      </c>
      <c r="G154" s="4" t="n">
        <v>711</v>
      </c>
    </row>
    <row r="155">
      <c r="A155" s="2" t="n">
        <v>45853</v>
      </c>
      <c r="B155" s="3">
        <f>YEAR(tbl_Vendes[[#This Row],[Data]])</f>
        <v/>
      </c>
      <c r="C155" s="3">
        <f>MONTH(tbl_Vendes[[#This Row],[Data]])</f>
        <v/>
      </c>
      <c r="D155" t="inlineStr">
        <is>
          <t>Comerç electrònic</t>
        </is>
      </c>
      <c r="E155" t="inlineStr">
        <is>
          <t>Girona</t>
        </is>
      </c>
      <c r="F155" s="4" t="n">
        <v>617</v>
      </c>
      <c r="G155" s="4" t="n">
        <v>251</v>
      </c>
    </row>
    <row r="156">
      <c r="A156" s="2" t="n">
        <v>45853</v>
      </c>
      <c r="B156" s="3">
        <f>YEAR(tbl_Vendes[[#This Row],[Data]])</f>
        <v/>
      </c>
      <c r="C156" s="3">
        <f>MONTH(tbl_Vendes[[#This Row],[Data]])</f>
        <v/>
      </c>
      <c r="D156" t="inlineStr">
        <is>
          <t>Comerç electrònic</t>
        </is>
      </c>
      <c r="E156" t="inlineStr">
        <is>
          <t>Lleida</t>
        </is>
      </c>
      <c r="F156" s="4" t="n">
        <v>366</v>
      </c>
      <c r="G156" s="4" t="n">
        <v>149</v>
      </c>
    </row>
    <row r="157">
      <c r="A157" s="2" t="n">
        <v>45853</v>
      </c>
      <c r="B157" s="3">
        <f>YEAR(tbl_Vendes[[#This Row],[Data]])</f>
        <v/>
      </c>
      <c r="C157" s="3">
        <f>MONTH(tbl_Vendes[[#This Row],[Data]])</f>
        <v/>
      </c>
      <c r="D157" t="inlineStr">
        <is>
          <t>Distribuïdors</t>
        </is>
      </c>
      <c r="E157" t="inlineStr">
        <is>
          <t>Tarragona</t>
        </is>
      </c>
      <c r="F157" s="4" t="n">
        <v>425</v>
      </c>
      <c r="G157" s="4" t="n">
        <v>88</v>
      </c>
    </row>
    <row r="158">
      <c r="A158" s="2" t="n">
        <v>45854</v>
      </c>
      <c r="B158" s="3">
        <f>YEAR(tbl_Vendes[[#This Row],[Data]])</f>
        <v/>
      </c>
      <c r="C158" s="3">
        <f>MONTH(tbl_Vendes[[#This Row],[Data]])</f>
        <v/>
      </c>
      <c r="D158" t="inlineStr">
        <is>
          <t>Botiga física</t>
        </is>
      </c>
      <c r="E158" t="inlineStr">
        <is>
          <t>Girona</t>
        </is>
      </c>
      <c r="F158" s="4" t="n">
        <v>772</v>
      </c>
      <c r="G158" s="4" t="n">
        <v>196</v>
      </c>
    </row>
    <row r="159">
      <c r="A159" s="2" t="n">
        <v>45854</v>
      </c>
      <c r="B159" s="3">
        <f>YEAR(tbl_Vendes[[#This Row],[Data]])</f>
        <v/>
      </c>
      <c r="C159" s="3">
        <f>MONTH(tbl_Vendes[[#This Row],[Data]])</f>
        <v/>
      </c>
      <c r="D159" t="inlineStr">
        <is>
          <t>Comerç electrònic</t>
        </is>
      </c>
      <c r="E159" t="inlineStr">
        <is>
          <t>Girona</t>
        </is>
      </c>
      <c r="F159" s="4" t="n">
        <v>878</v>
      </c>
      <c r="G159" s="4" t="n">
        <v>292</v>
      </c>
    </row>
    <row r="160">
      <c r="A160" s="2" t="n">
        <v>45854</v>
      </c>
      <c r="B160" s="3">
        <f>YEAR(tbl_Vendes[[#This Row],[Data]])</f>
        <v/>
      </c>
      <c r="C160" s="3">
        <f>MONTH(tbl_Vendes[[#This Row],[Data]])</f>
        <v/>
      </c>
      <c r="D160" t="inlineStr">
        <is>
          <t>Distribuïdors</t>
        </is>
      </c>
      <c r="E160" t="inlineStr">
        <is>
          <t>Lleida</t>
        </is>
      </c>
      <c r="F160" s="4" t="n">
        <v>267</v>
      </c>
      <c r="G160" s="4" t="n">
        <v>83</v>
      </c>
    </row>
    <row r="161">
      <c r="A161" s="2" t="n">
        <v>45856</v>
      </c>
      <c r="B161" s="3">
        <f>YEAR(tbl_Vendes[[#This Row],[Data]])</f>
        <v/>
      </c>
      <c r="C161" s="3">
        <f>MONTH(tbl_Vendes[[#This Row],[Data]])</f>
        <v/>
      </c>
      <c r="D161" t="inlineStr">
        <is>
          <t>Distribuïdors</t>
        </is>
      </c>
      <c r="E161" t="inlineStr">
        <is>
          <t>Tarragona</t>
        </is>
      </c>
      <c r="F161" s="4" t="n">
        <v>280</v>
      </c>
      <c r="G161" s="4" t="n">
        <v>107</v>
      </c>
    </row>
    <row r="162">
      <c r="A162" s="2" t="n">
        <v>45860</v>
      </c>
      <c r="B162" s="3">
        <f>YEAR(tbl_Vendes[[#This Row],[Data]])</f>
        <v/>
      </c>
      <c r="C162" s="3">
        <f>MONTH(tbl_Vendes[[#This Row],[Data]])</f>
        <v/>
      </c>
      <c r="D162" t="inlineStr">
        <is>
          <t>Comerç electrònic</t>
        </is>
      </c>
      <c r="E162" t="inlineStr">
        <is>
          <t>Tarragona</t>
        </is>
      </c>
      <c r="F162" s="4" t="n">
        <v>642</v>
      </c>
      <c r="G162" s="4" t="n">
        <v>176</v>
      </c>
    </row>
    <row r="163">
      <c r="A163" s="2" t="n">
        <v>45861</v>
      </c>
      <c r="B163" s="3">
        <f>YEAR(tbl_Vendes[[#This Row],[Data]])</f>
        <v/>
      </c>
      <c r="C163" s="3">
        <f>MONTH(tbl_Vendes[[#This Row],[Data]])</f>
        <v/>
      </c>
      <c r="D163" t="inlineStr">
        <is>
          <t>Botiga física</t>
        </is>
      </c>
      <c r="E163" t="inlineStr">
        <is>
          <t>Barcelona</t>
        </is>
      </c>
      <c r="F163" s="4" t="n">
        <v>1654</v>
      </c>
      <c r="G163" s="4" t="n">
        <v>411</v>
      </c>
    </row>
    <row r="164">
      <c r="A164" s="2" t="n">
        <v>45861</v>
      </c>
      <c r="B164" s="3">
        <f>YEAR(tbl_Vendes[[#This Row],[Data]])</f>
        <v/>
      </c>
      <c r="C164" s="3">
        <f>MONTH(tbl_Vendes[[#This Row],[Data]])</f>
        <v/>
      </c>
      <c r="D164" t="inlineStr">
        <is>
          <t>Distribuïdors</t>
        </is>
      </c>
      <c r="E164" t="inlineStr">
        <is>
          <t>Girona</t>
        </is>
      </c>
      <c r="F164" s="4" t="n">
        <v>328</v>
      </c>
      <c r="G164" s="4" t="n">
        <v>111</v>
      </c>
    </row>
    <row r="165">
      <c r="A165" s="2" t="n">
        <v>45866</v>
      </c>
      <c r="B165" s="3">
        <f>YEAR(tbl_Vendes[[#This Row],[Data]])</f>
        <v/>
      </c>
      <c r="C165" s="3">
        <f>MONTH(tbl_Vendes[[#This Row],[Data]])</f>
        <v/>
      </c>
      <c r="D165" t="inlineStr">
        <is>
          <t>Comerç electrònic</t>
        </is>
      </c>
      <c r="E165" t="inlineStr">
        <is>
          <t>Lleida</t>
        </is>
      </c>
      <c r="F165" s="4" t="n">
        <v>503</v>
      </c>
      <c r="G165" s="4" t="n">
        <v>160</v>
      </c>
    </row>
    <row r="166">
      <c r="A166" s="2" t="n">
        <v>45866</v>
      </c>
      <c r="B166" s="3">
        <f>YEAR(tbl_Vendes[[#This Row],[Data]])</f>
        <v/>
      </c>
      <c r="C166" s="3">
        <f>MONTH(tbl_Vendes[[#This Row],[Data]])</f>
        <v/>
      </c>
      <c r="D166" t="inlineStr">
        <is>
          <t>Distribuïdors</t>
        </is>
      </c>
      <c r="E166" t="inlineStr">
        <is>
          <t>Lleida</t>
        </is>
      </c>
      <c r="F166" s="4" t="n">
        <v>322</v>
      </c>
      <c r="G166" s="4" t="n">
        <v>94</v>
      </c>
    </row>
    <row r="167">
      <c r="A167" s="2" t="n">
        <v>45867</v>
      </c>
      <c r="B167" s="3">
        <f>YEAR(tbl_Vendes[[#This Row],[Data]])</f>
        <v/>
      </c>
      <c r="C167" s="3">
        <f>MONTH(tbl_Vendes[[#This Row],[Data]])</f>
        <v/>
      </c>
      <c r="D167" t="inlineStr">
        <is>
          <t>Botiga física</t>
        </is>
      </c>
      <c r="E167" t="inlineStr">
        <is>
          <t>Tarragona</t>
        </is>
      </c>
      <c r="F167" s="4" t="n">
        <v>589</v>
      </c>
      <c r="G167" s="4" t="n">
        <v>137</v>
      </c>
    </row>
    <row r="168">
      <c r="A168" s="2" t="n">
        <v>45868</v>
      </c>
      <c r="B168" s="3">
        <f>YEAR(tbl_Vendes[[#This Row],[Data]])</f>
        <v/>
      </c>
      <c r="C168" s="3">
        <f>MONTH(tbl_Vendes[[#This Row],[Data]])</f>
        <v/>
      </c>
      <c r="D168" t="inlineStr">
        <is>
          <t>Botiga física</t>
        </is>
      </c>
      <c r="E168" t="inlineStr">
        <is>
          <t>Tarragona</t>
        </is>
      </c>
      <c r="F168" s="4" t="n">
        <v>645</v>
      </c>
      <c r="G168" s="4" t="n">
        <v>185</v>
      </c>
    </row>
    <row r="169">
      <c r="A169" s="2" t="n">
        <v>45868</v>
      </c>
      <c r="B169" s="3">
        <f>YEAR(tbl_Vendes[[#This Row],[Data]])</f>
        <v/>
      </c>
      <c r="C169" s="3">
        <f>MONTH(tbl_Vendes[[#This Row],[Data]])</f>
        <v/>
      </c>
      <c r="D169" t="inlineStr">
        <is>
          <t>Comerç electrònic</t>
        </is>
      </c>
      <c r="E169" t="inlineStr">
        <is>
          <t>Barcelona</t>
        </is>
      </c>
      <c r="F169" s="4" t="n">
        <v>1247</v>
      </c>
      <c r="G169" s="4" t="n">
        <v>656</v>
      </c>
    </row>
    <row r="170">
      <c r="A170" s="2" t="n">
        <v>45870</v>
      </c>
      <c r="B170" s="3">
        <f>YEAR(tbl_Vendes[[#This Row],[Data]])</f>
        <v/>
      </c>
      <c r="C170" s="3">
        <f>MONTH(tbl_Vendes[[#This Row],[Data]])</f>
        <v/>
      </c>
      <c r="D170" t="inlineStr">
        <is>
          <t>Botiga física</t>
        </is>
      </c>
      <c r="E170" t="inlineStr">
        <is>
          <t>Girona</t>
        </is>
      </c>
      <c r="F170" s="4" t="n">
        <v>730</v>
      </c>
      <c r="G170" s="4" t="n">
        <v>161</v>
      </c>
    </row>
    <row r="171">
      <c r="A171" s="2" t="n">
        <v>45871</v>
      </c>
      <c r="B171" s="3">
        <f>YEAR(tbl_Vendes[[#This Row],[Data]])</f>
        <v/>
      </c>
      <c r="C171" s="3">
        <f>MONTH(tbl_Vendes[[#This Row],[Data]])</f>
        <v/>
      </c>
      <c r="D171" t="inlineStr">
        <is>
          <t>Distribuïdors</t>
        </is>
      </c>
      <c r="E171" t="inlineStr">
        <is>
          <t>Girona</t>
        </is>
      </c>
      <c r="F171" s="4" t="n">
        <v>316</v>
      </c>
      <c r="G171" s="4" t="n">
        <v>93</v>
      </c>
    </row>
    <row r="172">
      <c r="A172" s="2" t="n">
        <v>45871</v>
      </c>
      <c r="B172" s="3">
        <f>YEAR(tbl_Vendes[[#This Row],[Data]])</f>
        <v/>
      </c>
      <c r="C172" s="3">
        <f>MONTH(tbl_Vendes[[#This Row],[Data]])</f>
        <v/>
      </c>
      <c r="D172" t="inlineStr">
        <is>
          <t>Distribuïdors</t>
        </is>
      </c>
      <c r="E172" t="inlineStr">
        <is>
          <t>Tarragona</t>
        </is>
      </c>
      <c r="F172" s="4" t="n">
        <v>398</v>
      </c>
      <c r="G172" s="4" t="n">
        <v>86</v>
      </c>
    </row>
    <row r="173">
      <c r="A173" s="2" t="n">
        <v>45873</v>
      </c>
      <c r="B173" s="3">
        <f>YEAR(tbl_Vendes[[#This Row],[Data]])</f>
        <v/>
      </c>
      <c r="C173" s="3">
        <f>MONTH(tbl_Vendes[[#This Row],[Data]])</f>
        <v/>
      </c>
      <c r="D173" t="inlineStr">
        <is>
          <t>Distribuïdors</t>
        </is>
      </c>
      <c r="E173" t="inlineStr">
        <is>
          <t>Lleida</t>
        </is>
      </c>
      <c r="F173" s="4" t="n">
        <v>298</v>
      </c>
      <c r="G173" s="4" t="n">
        <v>76</v>
      </c>
    </row>
    <row r="174">
      <c r="A174" s="2" t="n">
        <v>45875</v>
      </c>
      <c r="B174" s="3">
        <f>YEAR(tbl_Vendes[[#This Row],[Data]])</f>
        <v/>
      </c>
      <c r="C174" s="3">
        <f>MONTH(tbl_Vendes[[#This Row],[Data]])</f>
        <v/>
      </c>
      <c r="D174" t="inlineStr">
        <is>
          <t>Comerç electrònic</t>
        </is>
      </c>
      <c r="E174" t="inlineStr">
        <is>
          <t>Girona</t>
        </is>
      </c>
      <c r="F174" s="4" t="n">
        <v>461</v>
      </c>
      <c r="G174" s="4" t="n">
        <v>137</v>
      </c>
    </row>
    <row r="175">
      <c r="A175" s="2" t="n">
        <v>45878</v>
      </c>
      <c r="B175" s="3">
        <f>YEAR(tbl_Vendes[[#This Row],[Data]])</f>
        <v/>
      </c>
      <c r="C175" s="3">
        <f>MONTH(tbl_Vendes[[#This Row],[Data]])</f>
        <v/>
      </c>
      <c r="D175" t="inlineStr">
        <is>
          <t>Botiga física</t>
        </is>
      </c>
      <c r="E175" t="inlineStr">
        <is>
          <t>Lleida</t>
        </is>
      </c>
      <c r="F175" s="4" t="n">
        <v>563</v>
      </c>
      <c r="G175" s="4" t="n">
        <v>133</v>
      </c>
    </row>
    <row r="176">
      <c r="A176" s="2" t="n">
        <v>45880</v>
      </c>
      <c r="B176" s="3">
        <f>YEAR(tbl_Vendes[[#This Row],[Data]])</f>
        <v/>
      </c>
      <c r="C176" s="3">
        <f>MONTH(tbl_Vendes[[#This Row],[Data]])</f>
        <v/>
      </c>
      <c r="D176" t="inlineStr">
        <is>
          <t>Botiga física</t>
        </is>
      </c>
      <c r="E176" t="inlineStr">
        <is>
          <t>Barcelona</t>
        </is>
      </c>
      <c r="F176" s="4" t="n">
        <v>1537</v>
      </c>
      <c r="G176" s="4" t="n">
        <v>382</v>
      </c>
    </row>
    <row r="177">
      <c r="A177" s="2" t="n">
        <v>45881</v>
      </c>
      <c r="B177" s="3">
        <f>YEAR(tbl_Vendes[[#This Row],[Data]])</f>
        <v/>
      </c>
      <c r="C177" s="3">
        <f>MONTH(tbl_Vendes[[#This Row],[Data]])</f>
        <v/>
      </c>
      <c r="D177" t="inlineStr">
        <is>
          <t>Botiga física</t>
        </is>
      </c>
      <c r="E177" t="inlineStr">
        <is>
          <t>Barcelona</t>
        </is>
      </c>
      <c r="F177" s="4" t="n">
        <v>1163</v>
      </c>
      <c r="G177" s="4" t="n">
        <v>483</v>
      </c>
    </row>
    <row r="178">
      <c r="A178" s="2" t="n">
        <v>45882</v>
      </c>
      <c r="B178" s="3">
        <f>YEAR(tbl_Vendes[[#This Row],[Data]])</f>
        <v/>
      </c>
      <c r="C178" s="3">
        <f>MONTH(tbl_Vendes[[#This Row],[Data]])</f>
        <v/>
      </c>
      <c r="D178" t="inlineStr">
        <is>
          <t>Botiga física</t>
        </is>
      </c>
      <c r="E178" t="inlineStr">
        <is>
          <t>Lleida</t>
        </is>
      </c>
      <c r="F178" s="4" t="n">
        <v>526</v>
      </c>
      <c r="G178" s="4" t="n">
        <v>112</v>
      </c>
    </row>
    <row r="179">
      <c r="A179" s="2" t="n">
        <v>45882</v>
      </c>
      <c r="B179" s="3">
        <f>YEAR(tbl_Vendes[[#This Row],[Data]])</f>
        <v/>
      </c>
      <c r="C179" s="3">
        <f>MONTH(tbl_Vendes[[#This Row],[Data]])</f>
        <v/>
      </c>
      <c r="D179" t="inlineStr">
        <is>
          <t>Comerç electrònic</t>
        </is>
      </c>
      <c r="E179" t="inlineStr">
        <is>
          <t>Lleida</t>
        </is>
      </c>
      <c r="F179" s="4" t="n">
        <v>401</v>
      </c>
      <c r="G179" s="4" t="n">
        <v>156</v>
      </c>
    </row>
    <row r="180">
      <c r="A180" s="2" t="n">
        <v>45883</v>
      </c>
      <c r="B180" s="3">
        <f>YEAR(tbl_Vendes[[#This Row],[Data]])</f>
        <v/>
      </c>
      <c r="C180" s="3">
        <f>MONTH(tbl_Vendes[[#This Row],[Data]])</f>
        <v/>
      </c>
      <c r="D180" t="inlineStr">
        <is>
          <t>Distribuïdors</t>
        </is>
      </c>
      <c r="E180" t="inlineStr">
        <is>
          <t>Barcelona</t>
        </is>
      </c>
      <c r="F180" s="4" t="n">
        <v>971</v>
      </c>
      <c r="G180" s="4" t="n">
        <v>247</v>
      </c>
    </row>
    <row r="181">
      <c r="A181" s="2" t="n">
        <v>45887</v>
      </c>
      <c r="B181" s="3">
        <f>YEAR(tbl_Vendes[[#This Row],[Data]])</f>
        <v/>
      </c>
      <c r="C181" s="3">
        <f>MONTH(tbl_Vendes[[#This Row],[Data]])</f>
        <v/>
      </c>
      <c r="D181" t="inlineStr">
        <is>
          <t>Comerç electrònic</t>
        </is>
      </c>
      <c r="E181" t="inlineStr">
        <is>
          <t>Barcelona</t>
        </is>
      </c>
      <c r="F181" s="4" t="n">
        <v>1381</v>
      </c>
      <c r="G181" s="4" t="n">
        <v>388</v>
      </c>
    </row>
    <row r="182">
      <c r="A182" s="2" t="n">
        <v>45887</v>
      </c>
      <c r="B182" s="3">
        <f>YEAR(tbl_Vendes[[#This Row],[Data]])</f>
        <v/>
      </c>
      <c r="C182" s="3">
        <f>MONTH(tbl_Vendes[[#This Row],[Data]])</f>
        <v/>
      </c>
      <c r="D182" t="inlineStr">
        <is>
          <t>Comerç electrònic</t>
        </is>
      </c>
      <c r="E182" t="inlineStr">
        <is>
          <t>Tarragona</t>
        </is>
      </c>
      <c r="F182" s="4" t="n">
        <v>630</v>
      </c>
      <c r="G182" s="4" t="n">
        <v>172</v>
      </c>
    </row>
    <row r="183">
      <c r="A183" s="2" t="n">
        <v>45888</v>
      </c>
      <c r="B183" s="3">
        <f>YEAR(tbl_Vendes[[#This Row],[Data]])</f>
        <v/>
      </c>
      <c r="C183" s="3">
        <f>MONTH(tbl_Vendes[[#This Row],[Data]])</f>
        <v/>
      </c>
      <c r="D183" t="inlineStr">
        <is>
          <t>Botiga física</t>
        </is>
      </c>
      <c r="E183" t="inlineStr">
        <is>
          <t>Tarragona</t>
        </is>
      </c>
      <c r="F183" s="4" t="n">
        <v>630</v>
      </c>
      <c r="G183" s="4" t="n">
        <v>180</v>
      </c>
    </row>
    <row r="184">
      <c r="A184" s="2" t="n">
        <v>45890</v>
      </c>
      <c r="B184" s="3">
        <f>YEAR(tbl_Vendes[[#This Row],[Data]])</f>
        <v/>
      </c>
      <c r="C184" s="3">
        <f>MONTH(tbl_Vendes[[#This Row],[Data]])</f>
        <v/>
      </c>
      <c r="D184" t="inlineStr">
        <is>
          <t>Distribuïdors</t>
        </is>
      </c>
      <c r="E184" t="inlineStr">
        <is>
          <t>Lleida</t>
        </is>
      </c>
      <c r="F184" s="4" t="n">
        <v>224</v>
      </c>
      <c r="G184" s="4" t="n">
        <v>65</v>
      </c>
    </row>
    <row r="185">
      <c r="A185" s="2" t="n">
        <v>45892</v>
      </c>
      <c r="B185" s="3">
        <f>YEAR(tbl_Vendes[[#This Row],[Data]])</f>
        <v/>
      </c>
      <c r="C185" s="3">
        <f>MONTH(tbl_Vendes[[#This Row],[Data]])</f>
        <v/>
      </c>
      <c r="D185" t="inlineStr">
        <is>
          <t>Comerç electrònic</t>
        </is>
      </c>
      <c r="E185" t="inlineStr">
        <is>
          <t>Girona</t>
        </is>
      </c>
      <c r="F185" s="4" t="n">
        <v>518</v>
      </c>
      <c r="G185" s="4" t="n">
        <v>172</v>
      </c>
    </row>
    <row r="186">
      <c r="A186" s="2" t="n">
        <v>45896</v>
      </c>
      <c r="B186" s="3">
        <f>YEAR(tbl_Vendes[[#This Row],[Data]])</f>
        <v/>
      </c>
      <c r="C186" s="3">
        <f>MONTH(tbl_Vendes[[#This Row],[Data]])</f>
        <v/>
      </c>
      <c r="D186" t="inlineStr">
        <is>
          <t>Distribuïdors</t>
        </is>
      </c>
      <c r="E186" t="inlineStr">
        <is>
          <t>Girona</t>
        </is>
      </c>
      <c r="F186" s="4" t="n">
        <v>299</v>
      </c>
      <c r="G186" s="4" t="n">
        <v>80</v>
      </c>
    </row>
    <row r="187">
      <c r="A187" s="2" t="n">
        <v>45897</v>
      </c>
      <c r="B187" s="3">
        <f>YEAR(tbl_Vendes[[#This Row],[Data]])</f>
        <v/>
      </c>
      <c r="C187" s="3">
        <f>MONTH(tbl_Vendes[[#This Row],[Data]])</f>
        <v/>
      </c>
      <c r="D187" t="inlineStr">
        <is>
          <t>Comerç electrònic</t>
        </is>
      </c>
      <c r="E187" t="inlineStr">
        <is>
          <t>Tarragona</t>
        </is>
      </c>
      <c r="F187" s="4" t="n">
        <v>499</v>
      </c>
      <c r="G187" s="4" t="n">
        <v>121</v>
      </c>
    </row>
    <row r="188">
      <c r="A188" s="2" t="n">
        <v>45898</v>
      </c>
      <c r="B188" s="3">
        <f>YEAR(tbl_Vendes[[#This Row],[Data]])</f>
        <v/>
      </c>
      <c r="C188" s="3">
        <f>MONTH(tbl_Vendes[[#This Row],[Data]])</f>
        <v/>
      </c>
      <c r="D188" t="inlineStr">
        <is>
          <t>Comerç electrònic</t>
        </is>
      </c>
      <c r="E188" t="inlineStr">
        <is>
          <t>Lleida</t>
        </is>
      </c>
      <c r="F188" s="4" t="n">
        <v>475</v>
      </c>
      <c r="G188" s="4" t="n">
        <v>101</v>
      </c>
    </row>
    <row r="189">
      <c r="A189" s="2" t="n">
        <v>45898</v>
      </c>
      <c r="B189" s="3">
        <f>YEAR(tbl_Vendes[[#This Row],[Data]])</f>
        <v/>
      </c>
      <c r="C189" s="3">
        <f>MONTH(tbl_Vendes[[#This Row],[Data]])</f>
        <v/>
      </c>
      <c r="D189" t="inlineStr">
        <is>
          <t>Distribuïdors</t>
        </is>
      </c>
      <c r="E189" t="inlineStr">
        <is>
          <t>Tarragona</t>
        </is>
      </c>
      <c r="F189" s="4" t="n">
        <v>353</v>
      </c>
      <c r="G189" s="4" t="n">
        <v>86</v>
      </c>
    </row>
    <row r="190">
      <c r="A190" s="2" t="n">
        <v>45899</v>
      </c>
      <c r="B190" s="3">
        <f>YEAR(tbl_Vendes[[#This Row],[Data]])</f>
        <v/>
      </c>
      <c r="C190" s="3">
        <f>MONTH(tbl_Vendes[[#This Row],[Data]])</f>
        <v/>
      </c>
      <c r="D190" t="inlineStr">
        <is>
          <t>Botiga física</t>
        </is>
      </c>
      <c r="E190" t="inlineStr">
        <is>
          <t>Girona</t>
        </is>
      </c>
      <c r="F190" s="4" t="n">
        <v>613</v>
      </c>
      <c r="G190" s="4" t="n">
        <v>149</v>
      </c>
    </row>
    <row r="191">
      <c r="A191" s="2" t="n">
        <v>45900</v>
      </c>
      <c r="B191" s="3">
        <f>YEAR(tbl_Vendes[[#This Row],[Data]])</f>
        <v/>
      </c>
      <c r="C191" s="3">
        <f>MONTH(tbl_Vendes[[#This Row],[Data]])</f>
        <v/>
      </c>
      <c r="D191" t="inlineStr">
        <is>
          <t>Botiga física</t>
        </is>
      </c>
      <c r="E191" t="inlineStr">
        <is>
          <t>Tarragona</t>
        </is>
      </c>
      <c r="F191" s="4" t="n">
        <v>517</v>
      </c>
      <c r="G191" s="4" t="n">
        <v>150</v>
      </c>
    </row>
    <row r="192">
      <c r="A192" s="2" t="n">
        <v>45900</v>
      </c>
      <c r="B192" s="3">
        <f>YEAR(tbl_Vendes[[#This Row],[Data]])</f>
        <v/>
      </c>
      <c r="C192" s="3">
        <f>MONTH(tbl_Vendes[[#This Row],[Data]])</f>
        <v/>
      </c>
      <c r="D192" t="inlineStr">
        <is>
          <t>Comerç electrònic</t>
        </is>
      </c>
      <c r="E192" t="inlineStr">
        <is>
          <t>Barcelona</t>
        </is>
      </c>
      <c r="F192" s="4" t="n">
        <v>1586</v>
      </c>
      <c r="G192" s="4" t="n">
        <v>545</v>
      </c>
    </row>
    <row r="193">
      <c r="A193" s="2" t="n">
        <v>45900</v>
      </c>
      <c r="B193" s="3">
        <f>YEAR(tbl_Vendes[[#This Row],[Data]])</f>
        <v/>
      </c>
      <c r="C193" s="3">
        <f>MONTH(tbl_Vendes[[#This Row],[Data]])</f>
        <v/>
      </c>
      <c r="D193" t="inlineStr">
        <is>
          <t>Distribuïdors</t>
        </is>
      </c>
      <c r="E193" t="inlineStr">
        <is>
          <t>Barcelona</t>
        </is>
      </c>
      <c r="F193" s="4" t="n">
        <v>1011</v>
      </c>
      <c r="G193" s="4" t="n">
        <v>225</v>
      </c>
    </row>
    <row r="194">
      <c r="A194" s="2" t="n">
        <v>45901</v>
      </c>
      <c r="B194" s="3">
        <f>YEAR(tbl_Vendes[[#This Row],[Data]])</f>
        <v/>
      </c>
      <c r="C194" s="3">
        <f>MONTH(tbl_Vendes[[#This Row],[Data]])</f>
        <v/>
      </c>
      <c r="D194" t="inlineStr">
        <is>
          <t>Botiga física</t>
        </is>
      </c>
      <c r="E194" t="inlineStr">
        <is>
          <t>Barcelona</t>
        </is>
      </c>
      <c r="F194" s="4" t="n">
        <v>1539</v>
      </c>
      <c r="G194" s="4" t="n">
        <v>502</v>
      </c>
    </row>
    <row r="195">
      <c r="A195" s="2" t="n">
        <v>45901</v>
      </c>
      <c r="B195" s="3">
        <f>YEAR(tbl_Vendes[[#This Row],[Data]])</f>
        <v/>
      </c>
      <c r="C195" s="3">
        <f>MONTH(tbl_Vendes[[#This Row],[Data]])</f>
        <v/>
      </c>
      <c r="D195" t="inlineStr">
        <is>
          <t>Comerç electrònic</t>
        </is>
      </c>
      <c r="E195" t="inlineStr">
        <is>
          <t>Girona</t>
        </is>
      </c>
      <c r="F195" s="4" t="n">
        <v>555</v>
      </c>
      <c r="G195" s="4" t="n">
        <v>240</v>
      </c>
    </row>
    <row r="196">
      <c r="A196" s="2" t="n">
        <v>45901</v>
      </c>
      <c r="B196" s="3">
        <f>YEAR(tbl_Vendes[[#This Row],[Data]])</f>
        <v/>
      </c>
      <c r="C196" s="3">
        <f>MONTH(tbl_Vendes[[#This Row],[Data]])</f>
        <v/>
      </c>
      <c r="D196" t="inlineStr">
        <is>
          <t>Comerç electrònic</t>
        </is>
      </c>
      <c r="E196" t="inlineStr">
        <is>
          <t>Tarragona</t>
        </is>
      </c>
      <c r="F196" s="4" t="n">
        <v>875</v>
      </c>
      <c r="G196" s="4" t="n">
        <v>235</v>
      </c>
    </row>
    <row r="197">
      <c r="A197" s="2" t="n">
        <v>45901</v>
      </c>
      <c r="B197" s="3">
        <f>YEAR(tbl_Vendes[[#This Row],[Data]])</f>
        <v/>
      </c>
      <c r="C197" s="3">
        <f>MONTH(tbl_Vendes[[#This Row],[Data]])</f>
        <v/>
      </c>
      <c r="D197" t="inlineStr">
        <is>
          <t>Distribuïdors</t>
        </is>
      </c>
      <c r="E197" t="inlineStr">
        <is>
          <t>Girona</t>
        </is>
      </c>
      <c r="F197" s="4" t="n">
        <v>374</v>
      </c>
      <c r="G197" s="4" t="n">
        <v>147</v>
      </c>
    </row>
    <row r="198">
      <c r="A198" s="2" t="n">
        <v>45902</v>
      </c>
      <c r="B198" s="3">
        <f>YEAR(tbl_Vendes[[#This Row],[Data]])</f>
        <v/>
      </c>
      <c r="C198" s="3">
        <f>MONTH(tbl_Vendes[[#This Row],[Data]])</f>
        <v/>
      </c>
      <c r="D198" t="inlineStr">
        <is>
          <t>Botiga física</t>
        </is>
      </c>
      <c r="E198" t="inlineStr">
        <is>
          <t>Girona</t>
        </is>
      </c>
      <c r="F198" s="4" t="n">
        <v>1099</v>
      </c>
      <c r="G198" s="4" t="n">
        <v>176</v>
      </c>
    </row>
    <row r="199">
      <c r="A199" s="2" t="n">
        <v>45903</v>
      </c>
      <c r="B199" s="3">
        <f>YEAR(tbl_Vendes[[#This Row],[Data]])</f>
        <v/>
      </c>
      <c r="C199" s="3">
        <f>MONTH(tbl_Vendes[[#This Row],[Data]])</f>
        <v/>
      </c>
      <c r="D199" t="inlineStr">
        <is>
          <t>Distribuïdors</t>
        </is>
      </c>
      <c r="E199" t="inlineStr">
        <is>
          <t>Lleida</t>
        </is>
      </c>
      <c r="F199" s="4" t="n">
        <v>261</v>
      </c>
      <c r="G199" s="4" t="n">
        <v>85</v>
      </c>
    </row>
    <row r="200">
      <c r="A200" s="2" t="n">
        <v>45904</v>
      </c>
      <c r="B200" s="3">
        <f>YEAR(tbl_Vendes[[#This Row],[Data]])</f>
        <v/>
      </c>
      <c r="C200" s="3">
        <f>MONTH(tbl_Vendes[[#This Row],[Data]])</f>
        <v/>
      </c>
      <c r="D200" t="inlineStr">
        <is>
          <t>Botiga física</t>
        </is>
      </c>
      <c r="E200" t="inlineStr">
        <is>
          <t>Lleida</t>
        </is>
      </c>
      <c r="F200" s="4" t="n">
        <v>607</v>
      </c>
      <c r="G200" s="4" t="n">
        <v>192</v>
      </c>
    </row>
    <row r="201">
      <c r="A201" s="2" t="n">
        <v>45906</v>
      </c>
      <c r="B201" s="3">
        <f>YEAR(tbl_Vendes[[#This Row],[Data]])</f>
        <v/>
      </c>
      <c r="C201" s="3">
        <f>MONTH(tbl_Vendes[[#This Row],[Data]])</f>
        <v/>
      </c>
      <c r="D201" t="inlineStr">
        <is>
          <t>Botiga física</t>
        </is>
      </c>
      <c r="E201" t="inlineStr">
        <is>
          <t>Girona</t>
        </is>
      </c>
      <c r="F201" s="4" t="n">
        <v>704</v>
      </c>
      <c r="G201" s="4" t="n">
        <v>185</v>
      </c>
    </row>
    <row r="202">
      <c r="A202" s="2" t="n">
        <v>45906</v>
      </c>
      <c r="B202" s="3">
        <f>YEAR(tbl_Vendes[[#This Row],[Data]])</f>
        <v/>
      </c>
      <c r="C202" s="3">
        <f>MONTH(tbl_Vendes[[#This Row],[Data]])</f>
        <v/>
      </c>
      <c r="D202" t="inlineStr">
        <is>
          <t>Distribuïdors</t>
        </is>
      </c>
      <c r="E202" t="inlineStr">
        <is>
          <t>Barcelona</t>
        </is>
      </c>
      <c r="F202" s="4" t="n">
        <v>1341</v>
      </c>
      <c r="G202" s="4" t="n">
        <v>359</v>
      </c>
    </row>
    <row r="203">
      <c r="A203" s="2" t="n">
        <v>45907</v>
      </c>
      <c r="B203" s="3">
        <f>YEAR(tbl_Vendes[[#This Row],[Data]])</f>
        <v/>
      </c>
      <c r="C203" s="3">
        <f>MONTH(tbl_Vendes[[#This Row],[Data]])</f>
        <v/>
      </c>
      <c r="D203" t="inlineStr">
        <is>
          <t>Comerç electrònic</t>
        </is>
      </c>
      <c r="E203" t="inlineStr">
        <is>
          <t>Girona</t>
        </is>
      </c>
      <c r="F203" s="4" t="n">
        <v>737</v>
      </c>
      <c r="G203" s="4" t="n">
        <v>184</v>
      </c>
    </row>
    <row r="204">
      <c r="A204" s="2" t="n">
        <v>45909</v>
      </c>
      <c r="B204" s="3">
        <f>YEAR(tbl_Vendes[[#This Row],[Data]])</f>
        <v/>
      </c>
      <c r="C204" s="3">
        <f>MONTH(tbl_Vendes[[#This Row],[Data]])</f>
        <v/>
      </c>
      <c r="D204" t="inlineStr">
        <is>
          <t>Botiga física</t>
        </is>
      </c>
      <c r="E204" t="inlineStr">
        <is>
          <t>Tarragona</t>
        </is>
      </c>
      <c r="F204" s="4" t="n">
        <v>756</v>
      </c>
      <c r="G204" s="4" t="n">
        <v>218</v>
      </c>
    </row>
    <row r="205">
      <c r="A205" s="2" t="n">
        <v>45909</v>
      </c>
      <c r="B205" s="3">
        <f>YEAR(tbl_Vendes[[#This Row],[Data]])</f>
        <v/>
      </c>
      <c r="C205" s="3">
        <f>MONTH(tbl_Vendes[[#This Row],[Data]])</f>
        <v/>
      </c>
      <c r="D205" t="inlineStr">
        <is>
          <t>Comerç electrònic</t>
        </is>
      </c>
      <c r="E205" t="inlineStr">
        <is>
          <t>Lleida</t>
        </is>
      </c>
      <c r="F205" s="4" t="n">
        <v>430</v>
      </c>
      <c r="G205" s="4" t="n">
        <v>168</v>
      </c>
    </row>
    <row r="206">
      <c r="A206" s="2" t="n">
        <v>45912</v>
      </c>
      <c r="B206" s="3">
        <f>YEAR(tbl_Vendes[[#This Row],[Data]])</f>
        <v/>
      </c>
      <c r="C206" s="3">
        <f>MONTH(tbl_Vendes[[#This Row],[Data]])</f>
        <v/>
      </c>
      <c r="D206" t="inlineStr">
        <is>
          <t>Distribuïdors</t>
        </is>
      </c>
      <c r="E206" t="inlineStr">
        <is>
          <t>Tarragona</t>
        </is>
      </c>
      <c r="F206" s="4" t="n">
        <v>370</v>
      </c>
      <c r="G206" s="4" t="n">
        <v>87</v>
      </c>
    </row>
    <row r="207">
      <c r="A207" s="2" t="n">
        <v>45916</v>
      </c>
      <c r="B207" s="3">
        <f>YEAR(tbl_Vendes[[#This Row],[Data]])</f>
        <v/>
      </c>
      <c r="C207" s="3">
        <f>MONTH(tbl_Vendes[[#This Row],[Data]])</f>
        <v/>
      </c>
      <c r="D207" t="inlineStr">
        <is>
          <t>Comerç electrònic</t>
        </is>
      </c>
      <c r="E207" t="inlineStr">
        <is>
          <t>Barcelona</t>
        </is>
      </c>
      <c r="F207" s="4" t="n">
        <v>1655</v>
      </c>
      <c r="G207" s="4" t="n">
        <v>644</v>
      </c>
    </row>
    <row r="208">
      <c r="A208" s="2" t="n">
        <v>45918</v>
      </c>
      <c r="B208" s="3">
        <f>YEAR(tbl_Vendes[[#This Row],[Data]])</f>
        <v/>
      </c>
      <c r="C208" s="3">
        <f>MONTH(tbl_Vendes[[#This Row],[Data]])</f>
        <v/>
      </c>
      <c r="D208" t="inlineStr">
        <is>
          <t>Comerç electrònic</t>
        </is>
      </c>
      <c r="E208" t="inlineStr">
        <is>
          <t>Barcelona</t>
        </is>
      </c>
      <c r="F208" s="4" t="n">
        <v>2142</v>
      </c>
      <c r="G208" s="4" t="n">
        <v>692</v>
      </c>
    </row>
    <row r="209">
      <c r="A209" s="2" t="n">
        <v>45922</v>
      </c>
      <c r="B209" s="3">
        <f>YEAR(tbl_Vendes[[#This Row],[Data]])</f>
        <v/>
      </c>
      <c r="C209" s="3">
        <f>MONTH(tbl_Vendes[[#This Row],[Data]])</f>
        <v/>
      </c>
      <c r="D209" t="inlineStr">
        <is>
          <t>Comerç electrònic</t>
        </is>
      </c>
      <c r="E209" t="inlineStr">
        <is>
          <t>Lleida</t>
        </is>
      </c>
      <c r="F209" s="4" t="n">
        <v>400</v>
      </c>
      <c r="G209" s="4" t="n">
        <v>185</v>
      </c>
    </row>
    <row r="210">
      <c r="A210" s="2" t="n">
        <v>45923</v>
      </c>
      <c r="B210" s="3">
        <f>YEAR(tbl_Vendes[[#This Row],[Data]])</f>
        <v/>
      </c>
      <c r="C210" s="3">
        <f>MONTH(tbl_Vendes[[#This Row],[Data]])</f>
        <v/>
      </c>
      <c r="D210" t="inlineStr">
        <is>
          <t>Distribuïdors</t>
        </is>
      </c>
      <c r="E210" t="inlineStr">
        <is>
          <t>Girona</t>
        </is>
      </c>
      <c r="F210" s="4" t="n">
        <v>584</v>
      </c>
      <c r="G210" s="4" t="n">
        <v>90</v>
      </c>
    </row>
    <row r="211">
      <c r="A211" s="2" t="n">
        <v>45925</v>
      </c>
      <c r="B211" s="3">
        <f>YEAR(tbl_Vendes[[#This Row],[Data]])</f>
        <v/>
      </c>
      <c r="C211" s="3">
        <f>MONTH(tbl_Vendes[[#This Row],[Data]])</f>
        <v/>
      </c>
      <c r="D211" t="inlineStr">
        <is>
          <t>Botiga física</t>
        </is>
      </c>
      <c r="E211" t="inlineStr">
        <is>
          <t>Barcelona</t>
        </is>
      </c>
      <c r="F211" s="4" t="n">
        <v>2169</v>
      </c>
      <c r="G211" s="4" t="n">
        <v>541</v>
      </c>
    </row>
    <row r="212">
      <c r="A212" s="2" t="n">
        <v>45925</v>
      </c>
      <c r="B212" s="3">
        <f>YEAR(tbl_Vendes[[#This Row],[Data]])</f>
        <v/>
      </c>
      <c r="C212" s="3">
        <f>MONTH(tbl_Vendes[[#This Row],[Data]])</f>
        <v/>
      </c>
      <c r="D212" t="inlineStr">
        <is>
          <t>Botiga física</t>
        </is>
      </c>
      <c r="E212" t="inlineStr">
        <is>
          <t>Tarragona</t>
        </is>
      </c>
      <c r="F212" s="4" t="n">
        <v>745</v>
      </c>
      <c r="G212" s="4" t="n">
        <v>228</v>
      </c>
    </row>
    <row r="213">
      <c r="A213" s="2" t="n">
        <v>45926</v>
      </c>
      <c r="B213" s="3">
        <f>YEAR(tbl_Vendes[[#This Row],[Data]])</f>
        <v/>
      </c>
      <c r="C213" s="3">
        <f>MONTH(tbl_Vendes[[#This Row],[Data]])</f>
        <v/>
      </c>
      <c r="D213" t="inlineStr">
        <is>
          <t>Distribuïdors</t>
        </is>
      </c>
      <c r="E213" t="inlineStr">
        <is>
          <t>Lleida</t>
        </is>
      </c>
      <c r="F213" s="4" t="n">
        <v>263</v>
      </c>
      <c r="G213" s="4" t="n">
        <v>110</v>
      </c>
    </row>
    <row r="214">
      <c r="A214" s="2" t="n">
        <v>45928</v>
      </c>
      <c r="B214" s="3">
        <f>YEAR(tbl_Vendes[[#This Row],[Data]])</f>
        <v/>
      </c>
      <c r="C214" s="3">
        <f>MONTH(tbl_Vendes[[#This Row],[Data]])</f>
        <v/>
      </c>
      <c r="D214" t="inlineStr">
        <is>
          <t>Comerç electrònic</t>
        </is>
      </c>
      <c r="E214" t="inlineStr">
        <is>
          <t>Tarragona</t>
        </is>
      </c>
      <c r="F214" s="4" t="n">
        <v>522</v>
      </c>
      <c r="G214" s="4" t="n">
        <v>259</v>
      </c>
    </row>
    <row r="215">
      <c r="A215" s="2" t="n">
        <v>45928</v>
      </c>
      <c r="B215" s="3">
        <f>YEAR(tbl_Vendes[[#This Row],[Data]])</f>
        <v/>
      </c>
      <c r="C215" s="3">
        <f>MONTH(tbl_Vendes[[#This Row],[Data]])</f>
        <v/>
      </c>
      <c r="D215" t="inlineStr">
        <is>
          <t>Distribuïdors</t>
        </is>
      </c>
      <c r="E215" t="inlineStr">
        <is>
          <t>Tarragona</t>
        </is>
      </c>
      <c r="F215" s="4" t="n">
        <v>392</v>
      </c>
      <c r="G215" s="4" t="n">
        <v>140</v>
      </c>
    </row>
    <row r="216">
      <c r="A216" s="2" t="n">
        <v>45930</v>
      </c>
      <c r="B216" s="3">
        <f>YEAR(tbl_Vendes[[#This Row],[Data]])</f>
        <v/>
      </c>
      <c r="C216" s="3">
        <f>MONTH(tbl_Vendes[[#This Row],[Data]])</f>
        <v/>
      </c>
      <c r="D216" t="inlineStr">
        <is>
          <t>Botiga física</t>
        </is>
      </c>
      <c r="E216" t="inlineStr">
        <is>
          <t>Lleida</t>
        </is>
      </c>
      <c r="F216" s="4" t="n">
        <v>717</v>
      </c>
      <c r="G216" s="4" t="n">
        <v>161</v>
      </c>
    </row>
    <row r="217">
      <c r="A217" s="2" t="n">
        <v>45930</v>
      </c>
      <c r="B217" s="3">
        <f>YEAR(tbl_Vendes[[#This Row],[Data]])</f>
        <v/>
      </c>
      <c r="C217" s="3">
        <f>MONTH(tbl_Vendes[[#This Row],[Data]])</f>
        <v/>
      </c>
      <c r="D217" t="inlineStr">
        <is>
          <t>Distribuïdors</t>
        </is>
      </c>
      <c r="E217" t="inlineStr">
        <is>
          <t>Barcelona</t>
        </is>
      </c>
      <c r="F217" s="4" t="n">
        <v>1163</v>
      </c>
      <c r="G217" s="4" t="n">
        <v>372</v>
      </c>
    </row>
    <row r="218">
      <c r="A218" s="2" t="n">
        <v>45931</v>
      </c>
      <c r="B218" s="3">
        <f>YEAR(tbl_Vendes[[#This Row],[Data]])</f>
        <v/>
      </c>
      <c r="C218" s="3">
        <f>MONTH(tbl_Vendes[[#This Row],[Data]])</f>
        <v/>
      </c>
      <c r="D218" t="inlineStr">
        <is>
          <t>Distribuïdors</t>
        </is>
      </c>
      <c r="E218" t="inlineStr">
        <is>
          <t>Lleida</t>
        </is>
      </c>
      <c r="F218" s="4" t="n">
        <v>367</v>
      </c>
      <c r="G218" s="4" t="n">
        <v>106</v>
      </c>
    </row>
    <row r="219">
      <c r="A219" s="2" t="n">
        <v>45933</v>
      </c>
      <c r="B219" s="3">
        <f>YEAR(tbl_Vendes[[#This Row],[Data]])</f>
        <v/>
      </c>
      <c r="C219" s="3">
        <f>MONTH(tbl_Vendes[[#This Row],[Data]])</f>
        <v/>
      </c>
      <c r="D219" t="inlineStr">
        <is>
          <t>Distribuïdors</t>
        </is>
      </c>
      <c r="E219" t="inlineStr">
        <is>
          <t>Lleida</t>
        </is>
      </c>
      <c r="F219" s="4" t="n">
        <v>407</v>
      </c>
      <c r="G219" s="4" t="n">
        <v>96</v>
      </c>
    </row>
    <row r="220">
      <c r="A220" s="2" t="n">
        <v>45934</v>
      </c>
      <c r="B220" s="3">
        <f>YEAR(tbl_Vendes[[#This Row],[Data]])</f>
        <v/>
      </c>
      <c r="C220" s="3">
        <f>MONTH(tbl_Vendes[[#This Row],[Data]])</f>
        <v/>
      </c>
      <c r="D220" t="inlineStr">
        <is>
          <t>Botiga física</t>
        </is>
      </c>
      <c r="E220" t="inlineStr">
        <is>
          <t>Girona</t>
        </is>
      </c>
      <c r="F220" s="4" t="n">
        <v>1105</v>
      </c>
      <c r="G220" s="4" t="n">
        <v>306</v>
      </c>
    </row>
    <row r="221">
      <c r="A221" s="2" t="n">
        <v>45938</v>
      </c>
      <c r="B221" s="3">
        <f>YEAR(tbl_Vendes[[#This Row],[Data]])</f>
        <v/>
      </c>
      <c r="C221" s="3">
        <f>MONTH(tbl_Vendes[[#This Row],[Data]])</f>
        <v/>
      </c>
      <c r="D221" t="inlineStr">
        <is>
          <t>Distribuïdors</t>
        </is>
      </c>
      <c r="E221" t="inlineStr">
        <is>
          <t>Girona</t>
        </is>
      </c>
      <c r="F221" s="4" t="n">
        <v>454</v>
      </c>
      <c r="G221" s="4" t="n">
        <v>88</v>
      </c>
    </row>
    <row r="222">
      <c r="A222" s="2" t="n">
        <v>45939</v>
      </c>
      <c r="B222" s="3">
        <f>YEAR(tbl_Vendes[[#This Row],[Data]])</f>
        <v/>
      </c>
      <c r="C222" s="3">
        <f>MONTH(tbl_Vendes[[#This Row],[Data]])</f>
        <v/>
      </c>
      <c r="D222" t="inlineStr">
        <is>
          <t>Botiga física</t>
        </is>
      </c>
      <c r="E222" t="inlineStr">
        <is>
          <t>Lleida</t>
        </is>
      </c>
      <c r="F222" s="4" t="n">
        <v>669</v>
      </c>
      <c r="G222" s="4" t="n">
        <v>179</v>
      </c>
    </row>
    <row r="223">
      <c r="A223" s="2" t="n">
        <v>45944</v>
      </c>
      <c r="B223" s="3">
        <f>YEAR(tbl_Vendes[[#This Row],[Data]])</f>
        <v/>
      </c>
      <c r="C223" s="3">
        <f>MONTH(tbl_Vendes[[#This Row],[Data]])</f>
        <v/>
      </c>
      <c r="D223" t="inlineStr">
        <is>
          <t>Botiga física</t>
        </is>
      </c>
      <c r="E223" t="inlineStr">
        <is>
          <t>Barcelona</t>
        </is>
      </c>
      <c r="F223" s="4" t="n">
        <v>2352</v>
      </c>
      <c r="G223" s="4" t="n">
        <v>567</v>
      </c>
    </row>
    <row r="224">
      <c r="A224" s="2" t="n">
        <v>45944</v>
      </c>
      <c r="B224" s="3">
        <f>YEAR(tbl_Vendes[[#This Row],[Data]])</f>
        <v/>
      </c>
      <c r="C224" s="3">
        <f>MONTH(tbl_Vendes[[#This Row],[Data]])</f>
        <v/>
      </c>
      <c r="D224" t="inlineStr">
        <is>
          <t>Botiga física</t>
        </is>
      </c>
      <c r="E224" t="inlineStr">
        <is>
          <t>Girona</t>
        </is>
      </c>
      <c r="F224" s="4" t="n">
        <v>1062</v>
      </c>
      <c r="G224" s="4" t="n">
        <v>255</v>
      </c>
    </row>
    <row r="225">
      <c r="A225" s="2" t="n">
        <v>45944</v>
      </c>
      <c r="B225" s="3">
        <f>YEAR(tbl_Vendes[[#This Row],[Data]])</f>
        <v/>
      </c>
      <c r="C225" s="3">
        <f>MONTH(tbl_Vendes[[#This Row],[Data]])</f>
        <v/>
      </c>
      <c r="D225" t="inlineStr">
        <is>
          <t>Comerç electrònic</t>
        </is>
      </c>
      <c r="E225" t="inlineStr">
        <is>
          <t>Girona</t>
        </is>
      </c>
      <c r="F225" s="4" t="n">
        <v>951</v>
      </c>
      <c r="G225" s="4" t="n">
        <v>232</v>
      </c>
    </row>
    <row r="226">
      <c r="A226" s="2" t="n">
        <v>45946</v>
      </c>
      <c r="B226" s="3">
        <f>YEAR(tbl_Vendes[[#This Row],[Data]])</f>
        <v/>
      </c>
      <c r="C226" s="3">
        <f>MONTH(tbl_Vendes[[#This Row],[Data]])</f>
        <v/>
      </c>
      <c r="D226" t="inlineStr">
        <is>
          <t>Comerç electrònic</t>
        </is>
      </c>
      <c r="E226" t="inlineStr">
        <is>
          <t>Girona</t>
        </is>
      </c>
      <c r="F226" s="4" t="n">
        <v>871</v>
      </c>
      <c r="G226" s="4" t="n">
        <v>243</v>
      </c>
    </row>
    <row r="227">
      <c r="A227" s="2" t="n">
        <v>45946</v>
      </c>
      <c r="B227" s="3">
        <f>YEAR(tbl_Vendes[[#This Row],[Data]])</f>
        <v/>
      </c>
      <c r="C227" s="3">
        <f>MONTH(tbl_Vendes[[#This Row],[Data]])</f>
        <v/>
      </c>
      <c r="D227" t="inlineStr">
        <is>
          <t>Distribuïdors</t>
        </is>
      </c>
      <c r="E227" t="inlineStr">
        <is>
          <t>Tarragona</t>
        </is>
      </c>
      <c r="F227" s="4" t="n">
        <v>376</v>
      </c>
      <c r="G227" s="4" t="n">
        <v>90</v>
      </c>
    </row>
    <row r="228">
      <c r="A228" s="2" t="n">
        <v>45946</v>
      </c>
      <c r="B228" s="3">
        <f>YEAR(tbl_Vendes[[#This Row],[Data]])</f>
        <v/>
      </c>
      <c r="C228" s="3">
        <f>MONTH(tbl_Vendes[[#This Row],[Data]])</f>
        <v/>
      </c>
      <c r="D228" t="inlineStr">
        <is>
          <t>Distribuïdors</t>
        </is>
      </c>
      <c r="E228" t="inlineStr">
        <is>
          <t>Tarragona</t>
        </is>
      </c>
      <c r="F228" s="4" t="n">
        <v>410</v>
      </c>
      <c r="G228" s="4" t="n">
        <v>141</v>
      </c>
    </row>
    <row r="229">
      <c r="A229" s="2" t="n">
        <v>45947</v>
      </c>
      <c r="B229" s="3">
        <f>YEAR(tbl_Vendes[[#This Row],[Data]])</f>
        <v/>
      </c>
      <c r="C229" s="3">
        <f>MONTH(tbl_Vendes[[#This Row],[Data]])</f>
        <v/>
      </c>
      <c r="D229" t="inlineStr">
        <is>
          <t>Comerç electrònic</t>
        </is>
      </c>
      <c r="E229" t="inlineStr">
        <is>
          <t>Barcelona</t>
        </is>
      </c>
      <c r="F229" s="4" t="n">
        <v>1707</v>
      </c>
      <c r="G229" s="4" t="n">
        <v>766</v>
      </c>
    </row>
    <row r="230">
      <c r="A230" s="2" t="n">
        <v>45948</v>
      </c>
      <c r="B230" s="3">
        <f>YEAR(tbl_Vendes[[#This Row],[Data]])</f>
        <v/>
      </c>
      <c r="C230" s="3">
        <f>MONTH(tbl_Vendes[[#This Row],[Data]])</f>
        <v/>
      </c>
      <c r="D230" t="inlineStr">
        <is>
          <t>Botiga física</t>
        </is>
      </c>
      <c r="E230" t="inlineStr">
        <is>
          <t>Barcelona</t>
        </is>
      </c>
      <c r="F230" s="4" t="n">
        <v>2661</v>
      </c>
      <c r="G230" s="4" t="n">
        <v>721</v>
      </c>
    </row>
    <row r="231">
      <c r="A231" s="2" t="n">
        <v>45948</v>
      </c>
      <c r="B231" s="3">
        <f>YEAR(tbl_Vendes[[#This Row],[Data]])</f>
        <v/>
      </c>
      <c r="C231" s="3">
        <f>MONTH(tbl_Vendes[[#This Row],[Data]])</f>
        <v/>
      </c>
      <c r="D231" t="inlineStr">
        <is>
          <t>Comerç electrònic</t>
        </is>
      </c>
      <c r="E231" t="inlineStr">
        <is>
          <t>Barcelona</t>
        </is>
      </c>
      <c r="F231" s="4" t="n">
        <v>1682</v>
      </c>
      <c r="G231" s="4" t="n">
        <v>552</v>
      </c>
    </row>
    <row r="232">
      <c r="A232" s="2" t="n">
        <v>45949</v>
      </c>
      <c r="B232" s="3">
        <f>YEAR(tbl_Vendes[[#This Row],[Data]])</f>
        <v/>
      </c>
      <c r="C232" s="3">
        <f>MONTH(tbl_Vendes[[#This Row],[Data]])</f>
        <v/>
      </c>
      <c r="D232" t="inlineStr">
        <is>
          <t>Comerç electrònic</t>
        </is>
      </c>
      <c r="E232" t="inlineStr">
        <is>
          <t>Lleida</t>
        </is>
      </c>
      <c r="F232" s="4" t="n">
        <v>415</v>
      </c>
      <c r="G232" s="4" t="n">
        <v>208</v>
      </c>
    </row>
    <row r="233">
      <c r="A233" s="2" t="n">
        <v>45952</v>
      </c>
      <c r="B233" s="3">
        <f>YEAR(tbl_Vendes[[#This Row],[Data]])</f>
        <v/>
      </c>
      <c r="C233" s="3">
        <f>MONTH(tbl_Vendes[[#This Row],[Data]])</f>
        <v/>
      </c>
      <c r="D233" t="inlineStr">
        <is>
          <t>Botiga física</t>
        </is>
      </c>
      <c r="E233" t="inlineStr">
        <is>
          <t>Lleida</t>
        </is>
      </c>
      <c r="F233" s="4" t="n">
        <v>453</v>
      </c>
      <c r="G233" s="4" t="n">
        <v>205</v>
      </c>
    </row>
    <row r="234">
      <c r="A234" s="2" t="n">
        <v>45952</v>
      </c>
      <c r="B234" s="3">
        <f>YEAR(tbl_Vendes[[#This Row],[Data]])</f>
        <v/>
      </c>
      <c r="C234" s="3">
        <f>MONTH(tbl_Vendes[[#This Row],[Data]])</f>
        <v/>
      </c>
      <c r="D234" t="inlineStr">
        <is>
          <t>Botiga física</t>
        </is>
      </c>
      <c r="E234" t="inlineStr">
        <is>
          <t>Tarragona</t>
        </is>
      </c>
      <c r="F234" s="4" t="n">
        <v>960</v>
      </c>
      <c r="G234" s="4" t="n">
        <v>242</v>
      </c>
    </row>
    <row r="235">
      <c r="A235" s="2" t="n">
        <v>45953</v>
      </c>
      <c r="B235" s="3">
        <f>YEAR(tbl_Vendes[[#This Row],[Data]])</f>
        <v/>
      </c>
      <c r="C235" s="3">
        <f>MONTH(tbl_Vendes[[#This Row],[Data]])</f>
        <v/>
      </c>
      <c r="D235" t="inlineStr">
        <is>
          <t>Botiga física</t>
        </is>
      </c>
      <c r="E235" t="inlineStr">
        <is>
          <t>Tarragona</t>
        </is>
      </c>
      <c r="F235" s="4" t="n">
        <v>869</v>
      </c>
      <c r="G235" s="4" t="n">
        <v>205</v>
      </c>
    </row>
    <row r="236">
      <c r="A236" s="2" t="n">
        <v>45955</v>
      </c>
      <c r="B236" s="3">
        <f>YEAR(tbl_Vendes[[#This Row],[Data]])</f>
        <v/>
      </c>
      <c r="C236" s="3">
        <f>MONTH(tbl_Vendes[[#This Row],[Data]])</f>
        <v/>
      </c>
      <c r="D236" t="inlineStr">
        <is>
          <t>Distribuïdors</t>
        </is>
      </c>
      <c r="E236" t="inlineStr">
        <is>
          <t>Barcelona</t>
        </is>
      </c>
      <c r="F236" s="4" t="n">
        <v>873</v>
      </c>
      <c r="G236" s="4" t="n">
        <v>290</v>
      </c>
    </row>
    <row r="237">
      <c r="A237" s="2" t="n">
        <v>45956</v>
      </c>
      <c r="B237" s="3">
        <f>YEAR(tbl_Vendes[[#This Row],[Data]])</f>
        <v/>
      </c>
      <c r="C237" s="3">
        <f>MONTH(tbl_Vendes[[#This Row],[Data]])</f>
        <v/>
      </c>
      <c r="D237" t="inlineStr">
        <is>
          <t>Distribuïdors</t>
        </is>
      </c>
      <c r="E237" t="inlineStr">
        <is>
          <t>Barcelona</t>
        </is>
      </c>
      <c r="F237" s="4" t="n">
        <v>947</v>
      </c>
      <c r="G237" s="4" t="n">
        <v>282</v>
      </c>
    </row>
    <row r="238">
      <c r="A238" s="2" t="n">
        <v>45958</v>
      </c>
      <c r="B238" s="3">
        <f>YEAR(tbl_Vendes[[#This Row],[Data]])</f>
        <v/>
      </c>
      <c r="C238" s="3">
        <f>MONTH(tbl_Vendes[[#This Row],[Data]])</f>
        <v/>
      </c>
      <c r="D238" t="inlineStr">
        <is>
          <t>Comerç electrònic</t>
        </is>
      </c>
      <c r="E238" t="inlineStr">
        <is>
          <t>Tarragona</t>
        </is>
      </c>
      <c r="F238" s="4" t="n">
        <v>897</v>
      </c>
      <c r="G238" s="4" t="n">
        <v>233</v>
      </c>
    </row>
    <row r="239">
      <c r="A239" s="2" t="n">
        <v>45960</v>
      </c>
      <c r="B239" s="3">
        <f>YEAR(tbl_Vendes[[#This Row],[Data]])</f>
        <v/>
      </c>
      <c r="C239" s="3">
        <f>MONTH(tbl_Vendes[[#This Row],[Data]])</f>
        <v/>
      </c>
      <c r="D239" t="inlineStr">
        <is>
          <t>Comerç electrònic</t>
        </is>
      </c>
      <c r="E239" t="inlineStr">
        <is>
          <t>Lleida</t>
        </is>
      </c>
      <c r="F239" s="4" t="n">
        <v>450</v>
      </c>
      <c r="G239" s="4" t="n">
        <v>203</v>
      </c>
    </row>
    <row r="240">
      <c r="A240" s="2" t="n">
        <v>45960</v>
      </c>
      <c r="B240" s="3">
        <f>YEAR(tbl_Vendes[[#This Row],[Data]])</f>
        <v/>
      </c>
      <c r="C240" s="3">
        <f>MONTH(tbl_Vendes[[#This Row],[Data]])</f>
        <v/>
      </c>
      <c r="D240" t="inlineStr">
        <is>
          <t>Distribuïdors</t>
        </is>
      </c>
      <c r="E240" t="inlineStr">
        <is>
          <t>Girona</t>
        </is>
      </c>
      <c r="F240" s="4" t="n">
        <v>341</v>
      </c>
      <c r="G240" s="4" t="n">
        <v>87</v>
      </c>
    </row>
    <row r="241">
      <c r="A241" s="2" t="n">
        <v>45961</v>
      </c>
      <c r="B241" s="3">
        <f>YEAR(tbl_Vendes[[#This Row],[Data]])</f>
        <v/>
      </c>
      <c r="C241" s="3">
        <f>MONTH(tbl_Vendes[[#This Row],[Data]])</f>
        <v/>
      </c>
      <c r="D241" t="inlineStr">
        <is>
          <t>Comerç electrònic</t>
        </is>
      </c>
      <c r="E241" t="inlineStr">
        <is>
          <t>Tarragona</t>
        </is>
      </c>
      <c r="F241" s="4" t="n">
        <v>521</v>
      </c>
      <c r="G241" s="4" t="n">
        <v>203</v>
      </c>
    </row>
    <row r="242">
      <c r="A242" s="2" t="n">
        <v>45964</v>
      </c>
      <c r="B242" s="3">
        <f>YEAR(tbl_Vendes[[#This Row],[Data]])</f>
        <v/>
      </c>
      <c r="C242" s="3">
        <f>MONTH(tbl_Vendes[[#This Row],[Data]])</f>
        <v/>
      </c>
      <c r="D242" t="inlineStr">
        <is>
          <t>Botiga física</t>
        </is>
      </c>
      <c r="E242" t="inlineStr">
        <is>
          <t>Lleida</t>
        </is>
      </c>
      <c r="F242" s="4" t="n">
        <v>581</v>
      </c>
      <c r="G242" s="4" t="n">
        <v>141</v>
      </c>
    </row>
    <row r="243">
      <c r="A243" s="2" t="n">
        <v>45964</v>
      </c>
      <c r="B243" s="3">
        <f>YEAR(tbl_Vendes[[#This Row],[Data]])</f>
        <v/>
      </c>
      <c r="C243" s="3">
        <f>MONTH(tbl_Vendes[[#This Row],[Data]])</f>
        <v/>
      </c>
      <c r="D243" t="inlineStr">
        <is>
          <t>Comerç electrònic</t>
        </is>
      </c>
      <c r="E243" t="inlineStr">
        <is>
          <t>Girona</t>
        </is>
      </c>
      <c r="F243" s="4" t="n">
        <v>982</v>
      </c>
      <c r="G243" s="4" t="n">
        <v>320</v>
      </c>
    </row>
    <row r="244">
      <c r="A244" s="2" t="n">
        <v>45965</v>
      </c>
      <c r="B244" s="3">
        <f>YEAR(tbl_Vendes[[#This Row],[Data]])</f>
        <v/>
      </c>
      <c r="C244" s="3">
        <f>MONTH(tbl_Vendes[[#This Row],[Data]])</f>
        <v/>
      </c>
      <c r="D244" t="inlineStr">
        <is>
          <t>Comerç electrònic</t>
        </is>
      </c>
      <c r="E244" t="inlineStr">
        <is>
          <t>Tarragona</t>
        </is>
      </c>
      <c r="F244" s="4" t="n">
        <v>608</v>
      </c>
      <c r="G244" s="4" t="n">
        <v>184</v>
      </c>
    </row>
    <row r="245">
      <c r="A245" s="2" t="n">
        <v>45968</v>
      </c>
      <c r="B245" s="3">
        <f>YEAR(tbl_Vendes[[#This Row],[Data]])</f>
        <v/>
      </c>
      <c r="C245" s="3">
        <f>MONTH(tbl_Vendes[[#This Row],[Data]])</f>
        <v/>
      </c>
      <c r="D245" t="inlineStr">
        <is>
          <t>Botiga física</t>
        </is>
      </c>
      <c r="E245" t="inlineStr">
        <is>
          <t>Tarragona</t>
        </is>
      </c>
      <c r="F245" s="4" t="n">
        <v>685</v>
      </c>
      <c r="G245" s="4" t="n">
        <v>263</v>
      </c>
    </row>
    <row r="246">
      <c r="A246" s="2" t="n">
        <v>45968</v>
      </c>
      <c r="B246" s="3">
        <f>YEAR(tbl_Vendes[[#This Row],[Data]])</f>
        <v/>
      </c>
      <c r="C246" s="3">
        <f>MONTH(tbl_Vendes[[#This Row],[Data]])</f>
        <v/>
      </c>
      <c r="D246" t="inlineStr">
        <is>
          <t>Distribuïdors</t>
        </is>
      </c>
      <c r="E246" t="inlineStr">
        <is>
          <t>Girona</t>
        </is>
      </c>
      <c r="F246" s="4" t="n">
        <v>448</v>
      </c>
      <c r="G246" s="4" t="n">
        <v>158</v>
      </c>
    </row>
    <row r="247">
      <c r="A247" s="2" t="n">
        <v>45969</v>
      </c>
      <c r="B247" s="3">
        <f>YEAR(tbl_Vendes[[#This Row],[Data]])</f>
        <v/>
      </c>
      <c r="C247" s="3">
        <f>MONTH(tbl_Vendes[[#This Row],[Data]])</f>
        <v/>
      </c>
      <c r="D247" t="inlineStr">
        <is>
          <t>Distribuïdors</t>
        </is>
      </c>
      <c r="E247" t="inlineStr">
        <is>
          <t>Girona</t>
        </is>
      </c>
      <c r="F247" s="4" t="n">
        <v>642</v>
      </c>
      <c r="G247" s="4" t="n">
        <v>163</v>
      </c>
    </row>
    <row r="248">
      <c r="A248" s="2" t="n">
        <v>45970</v>
      </c>
      <c r="B248" s="3">
        <f>YEAR(tbl_Vendes[[#This Row],[Data]])</f>
        <v/>
      </c>
      <c r="C248" s="3">
        <f>MONTH(tbl_Vendes[[#This Row],[Data]])</f>
        <v/>
      </c>
      <c r="D248" t="inlineStr">
        <is>
          <t>Distribuïdors</t>
        </is>
      </c>
      <c r="E248" t="inlineStr">
        <is>
          <t>Lleida</t>
        </is>
      </c>
      <c r="F248" s="4" t="n">
        <v>432</v>
      </c>
      <c r="G248" s="4" t="n">
        <v>89</v>
      </c>
    </row>
    <row r="249">
      <c r="A249" s="2" t="n">
        <v>45973</v>
      </c>
      <c r="B249" s="3">
        <f>YEAR(tbl_Vendes[[#This Row],[Data]])</f>
        <v/>
      </c>
      <c r="C249" s="3">
        <f>MONTH(tbl_Vendes[[#This Row],[Data]])</f>
        <v/>
      </c>
      <c r="D249" t="inlineStr">
        <is>
          <t>Botiga física</t>
        </is>
      </c>
      <c r="E249" t="inlineStr">
        <is>
          <t>Barcelona</t>
        </is>
      </c>
      <c r="F249" s="4" t="n">
        <v>2504</v>
      </c>
      <c r="G249" s="4" t="n">
        <v>642</v>
      </c>
    </row>
    <row r="250">
      <c r="A250" s="2" t="n">
        <v>45973</v>
      </c>
      <c r="B250" s="3">
        <f>YEAR(tbl_Vendes[[#This Row],[Data]])</f>
        <v/>
      </c>
      <c r="C250" s="3">
        <f>MONTH(tbl_Vendes[[#This Row],[Data]])</f>
        <v/>
      </c>
      <c r="D250" t="inlineStr">
        <is>
          <t>Distribuïdors</t>
        </is>
      </c>
      <c r="E250" t="inlineStr">
        <is>
          <t>Lleida</t>
        </is>
      </c>
      <c r="F250" s="4" t="n">
        <v>455</v>
      </c>
      <c r="G250" s="4" t="n">
        <v>83</v>
      </c>
    </row>
    <row r="251">
      <c r="A251" s="2" t="n">
        <v>45974</v>
      </c>
      <c r="B251" s="3">
        <f>YEAR(tbl_Vendes[[#This Row],[Data]])</f>
        <v/>
      </c>
      <c r="C251" s="3">
        <f>MONTH(tbl_Vendes[[#This Row],[Data]])</f>
        <v/>
      </c>
      <c r="D251" t="inlineStr">
        <is>
          <t>Botiga física</t>
        </is>
      </c>
      <c r="E251" t="inlineStr">
        <is>
          <t>Girona</t>
        </is>
      </c>
      <c r="F251" s="4" t="n">
        <v>1105</v>
      </c>
      <c r="G251" s="4" t="n">
        <v>321</v>
      </c>
    </row>
    <row r="252">
      <c r="A252" s="2" t="n">
        <v>45975</v>
      </c>
      <c r="B252" s="3">
        <f>YEAR(tbl_Vendes[[#This Row],[Data]])</f>
        <v/>
      </c>
      <c r="C252" s="3">
        <f>MONTH(tbl_Vendes[[#This Row],[Data]])</f>
        <v/>
      </c>
      <c r="D252" t="inlineStr">
        <is>
          <t>Botiga física</t>
        </is>
      </c>
      <c r="E252" t="inlineStr">
        <is>
          <t>Barcelona</t>
        </is>
      </c>
      <c r="F252" s="4" t="n">
        <v>2278</v>
      </c>
      <c r="G252" s="4" t="n">
        <v>608</v>
      </c>
    </row>
    <row r="253">
      <c r="A253" s="2" t="n">
        <v>45977</v>
      </c>
      <c r="B253" s="3">
        <f>YEAR(tbl_Vendes[[#This Row],[Data]])</f>
        <v/>
      </c>
      <c r="C253" s="3">
        <f>MONTH(tbl_Vendes[[#This Row],[Data]])</f>
        <v/>
      </c>
      <c r="D253" t="inlineStr">
        <is>
          <t>Distribuïdors</t>
        </is>
      </c>
      <c r="E253" t="inlineStr">
        <is>
          <t>Tarragona</t>
        </is>
      </c>
      <c r="F253" s="4" t="n">
        <v>497</v>
      </c>
      <c r="G253" s="4" t="n">
        <v>155</v>
      </c>
    </row>
    <row r="254">
      <c r="A254" s="2" t="n">
        <v>45980</v>
      </c>
      <c r="B254" s="3">
        <f>YEAR(tbl_Vendes[[#This Row],[Data]])</f>
        <v/>
      </c>
      <c r="C254" s="3">
        <f>MONTH(tbl_Vendes[[#This Row],[Data]])</f>
        <v/>
      </c>
      <c r="D254" t="inlineStr">
        <is>
          <t>Botiga física</t>
        </is>
      </c>
      <c r="E254" t="inlineStr">
        <is>
          <t>Tarragona</t>
        </is>
      </c>
      <c r="F254" s="4" t="n">
        <v>814</v>
      </c>
      <c r="G254" s="4" t="n">
        <v>203</v>
      </c>
    </row>
    <row r="255">
      <c r="A255" s="2" t="n">
        <v>45981</v>
      </c>
      <c r="B255" s="3">
        <f>YEAR(tbl_Vendes[[#This Row],[Data]])</f>
        <v/>
      </c>
      <c r="C255" s="3">
        <f>MONTH(tbl_Vendes[[#This Row],[Data]])</f>
        <v/>
      </c>
      <c r="D255" t="inlineStr">
        <is>
          <t>Comerç electrònic</t>
        </is>
      </c>
      <c r="E255" t="inlineStr">
        <is>
          <t>Girona</t>
        </is>
      </c>
      <c r="F255" s="4" t="n">
        <v>852</v>
      </c>
      <c r="G255" s="4" t="n">
        <v>355</v>
      </c>
    </row>
    <row r="256">
      <c r="A256" s="2" t="n">
        <v>45982</v>
      </c>
      <c r="B256" s="3">
        <f>YEAR(tbl_Vendes[[#This Row],[Data]])</f>
        <v/>
      </c>
      <c r="C256" s="3">
        <f>MONTH(tbl_Vendes[[#This Row],[Data]])</f>
        <v/>
      </c>
      <c r="D256" t="inlineStr">
        <is>
          <t>Comerç electrònic</t>
        </is>
      </c>
      <c r="E256" t="inlineStr">
        <is>
          <t>Barcelona</t>
        </is>
      </c>
      <c r="F256" s="4" t="n">
        <v>1935</v>
      </c>
      <c r="G256" s="4" t="n">
        <v>588</v>
      </c>
    </row>
    <row r="257">
      <c r="A257" s="2" t="n">
        <v>45982</v>
      </c>
      <c r="B257" s="3">
        <f>YEAR(tbl_Vendes[[#This Row],[Data]])</f>
        <v/>
      </c>
      <c r="C257" s="3">
        <f>MONTH(tbl_Vendes[[#This Row],[Data]])</f>
        <v/>
      </c>
      <c r="D257" t="inlineStr">
        <is>
          <t>Distribuïdors</t>
        </is>
      </c>
      <c r="E257" t="inlineStr">
        <is>
          <t>Barcelona</t>
        </is>
      </c>
      <c r="F257" s="4" t="n">
        <v>1642</v>
      </c>
      <c r="G257" s="4" t="n">
        <v>276</v>
      </c>
    </row>
    <row r="258">
      <c r="A258" s="2" t="n">
        <v>45984</v>
      </c>
      <c r="B258" s="3">
        <f>YEAR(tbl_Vendes[[#This Row],[Data]])</f>
        <v/>
      </c>
      <c r="C258" s="3">
        <f>MONTH(tbl_Vendes[[#This Row],[Data]])</f>
        <v/>
      </c>
      <c r="D258" t="inlineStr">
        <is>
          <t>Botiga física</t>
        </is>
      </c>
      <c r="E258" t="inlineStr">
        <is>
          <t>Girona</t>
        </is>
      </c>
      <c r="F258" s="4" t="n">
        <v>938</v>
      </c>
      <c r="G258" s="4" t="n">
        <v>263</v>
      </c>
    </row>
    <row r="259">
      <c r="A259" s="2" t="n">
        <v>45985</v>
      </c>
      <c r="B259" s="3">
        <f>YEAR(tbl_Vendes[[#This Row],[Data]])</f>
        <v/>
      </c>
      <c r="C259" s="3">
        <f>MONTH(tbl_Vendes[[#This Row],[Data]])</f>
        <v/>
      </c>
      <c r="D259" t="inlineStr">
        <is>
          <t>Comerç electrònic</t>
        </is>
      </c>
      <c r="E259" t="inlineStr">
        <is>
          <t>Lleida</t>
        </is>
      </c>
      <c r="F259" s="4" t="n">
        <v>576</v>
      </c>
      <c r="G259" s="4" t="n">
        <v>245</v>
      </c>
    </row>
    <row r="260">
      <c r="A260" s="2" t="n">
        <v>45985</v>
      </c>
      <c r="B260" s="3">
        <f>YEAR(tbl_Vendes[[#This Row],[Data]])</f>
        <v/>
      </c>
      <c r="C260" s="3">
        <f>MONTH(tbl_Vendes[[#This Row],[Data]])</f>
        <v/>
      </c>
      <c r="D260" t="inlineStr">
        <is>
          <t>Distribuïdors</t>
        </is>
      </c>
      <c r="E260" t="inlineStr">
        <is>
          <t>Tarragona</t>
        </is>
      </c>
      <c r="F260" s="4" t="n">
        <v>526</v>
      </c>
      <c r="G260" s="4" t="n">
        <v>126</v>
      </c>
    </row>
    <row r="261">
      <c r="A261" s="2" t="n">
        <v>45986</v>
      </c>
      <c r="B261" s="3">
        <f>YEAR(tbl_Vendes[[#This Row],[Data]])</f>
        <v/>
      </c>
      <c r="C261" s="3">
        <f>MONTH(tbl_Vendes[[#This Row],[Data]])</f>
        <v/>
      </c>
      <c r="D261" t="inlineStr">
        <is>
          <t>Botiga física</t>
        </is>
      </c>
      <c r="E261" t="inlineStr">
        <is>
          <t>Lleida</t>
        </is>
      </c>
      <c r="F261" s="4" t="n">
        <v>802</v>
      </c>
      <c r="G261" s="4" t="n">
        <v>180</v>
      </c>
    </row>
    <row r="262">
      <c r="A262" s="2" t="n">
        <v>45986</v>
      </c>
      <c r="B262" s="3">
        <f>YEAR(tbl_Vendes[[#This Row],[Data]])</f>
        <v/>
      </c>
      <c r="C262" s="3">
        <f>MONTH(tbl_Vendes[[#This Row],[Data]])</f>
        <v/>
      </c>
      <c r="D262" t="inlineStr">
        <is>
          <t>Comerç electrònic</t>
        </is>
      </c>
      <c r="E262" t="inlineStr">
        <is>
          <t>Lleida</t>
        </is>
      </c>
      <c r="F262" s="4" t="n">
        <v>570</v>
      </c>
      <c r="G262" s="4" t="n">
        <v>236</v>
      </c>
    </row>
    <row r="263">
      <c r="A263" s="2" t="n">
        <v>45989</v>
      </c>
      <c r="B263" s="3">
        <f>YEAR(tbl_Vendes[[#This Row],[Data]])</f>
        <v/>
      </c>
      <c r="C263" s="3">
        <f>MONTH(tbl_Vendes[[#This Row],[Data]])</f>
        <v/>
      </c>
      <c r="D263" t="inlineStr">
        <is>
          <t>Comerç electrònic</t>
        </is>
      </c>
      <c r="E263" t="inlineStr">
        <is>
          <t>Tarragona</t>
        </is>
      </c>
      <c r="F263" s="4" t="n">
        <v>869</v>
      </c>
      <c r="G263" s="4" t="n">
        <v>285</v>
      </c>
    </row>
    <row r="264">
      <c r="A264" s="2" t="n">
        <v>45990</v>
      </c>
      <c r="B264" s="3">
        <f>YEAR(tbl_Vendes[[#This Row],[Data]])</f>
        <v/>
      </c>
      <c r="C264" s="3">
        <f>MONTH(tbl_Vendes[[#This Row],[Data]])</f>
        <v/>
      </c>
      <c r="D264" t="inlineStr">
        <is>
          <t>Comerç electrònic</t>
        </is>
      </c>
      <c r="E264" t="inlineStr">
        <is>
          <t>Barcelona</t>
        </is>
      </c>
      <c r="F264" s="4" t="n">
        <v>1513</v>
      </c>
      <c r="G264" s="4" t="n">
        <v>852</v>
      </c>
    </row>
    <row r="265">
      <c r="A265" s="2" t="n">
        <v>45991</v>
      </c>
      <c r="B265" s="3">
        <f>YEAR(tbl_Vendes[[#This Row],[Data]])</f>
        <v/>
      </c>
      <c r="C265" s="3">
        <f>MONTH(tbl_Vendes[[#This Row],[Data]])</f>
        <v/>
      </c>
      <c r="D265" t="inlineStr">
        <is>
          <t>Distribuïdors</t>
        </is>
      </c>
      <c r="E265" t="inlineStr">
        <is>
          <t>Barcelona</t>
        </is>
      </c>
      <c r="F265" s="4" t="n">
        <v>1246</v>
      </c>
      <c r="G265" s="4" t="n">
        <v>364</v>
      </c>
    </row>
    <row r="266">
      <c r="A266" s="2" t="n">
        <v>45992</v>
      </c>
      <c r="B266" s="3">
        <f>YEAR(tbl_Vendes[[#This Row],[Data]])</f>
        <v/>
      </c>
      <c r="C266" s="3">
        <f>MONTH(tbl_Vendes[[#This Row],[Data]])</f>
        <v/>
      </c>
      <c r="D266" t="inlineStr">
        <is>
          <t>Botiga física</t>
        </is>
      </c>
      <c r="E266" t="inlineStr">
        <is>
          <t>Tarragona</t>
        </is>
      </c>
      <c r="F266" s="4" t="n">
        <v>882</v>
      </c>
      <c r="G266" s="4" t="n">
        <v>333</v>
      </c>
    </row>
    <row r="267">
      <c r="A267" s="2" t="n">
        <v>45992</v>
      </c>
      <c r="B267" s="3">
        <f>YEAR(tbl_Vendes[[#This Row],[Data]])</f>
        <v/>
      </c>
      <c r="C267" s="3">
        <f>MONTH(tbl_Vendes[[#This Row],[Data]])</f>
        <v/>
      </c>
      <c r="D267" t="inlineStr">
        <is>
          <t>Comerç electrònic</t>
        </is>
      </c>
      <c r="E267" t="inlineStr">
        <is>
          <t>Girona</t>
        </is>
      </c>
      <c r="F267" s="4" t="n">
        <v>1128</v>
      </c>
      <c r="G267" s="4" t="n">
        <v>333</v>
      </c>
    </row>
    <row r="268">
      <c r="A268" s="2" t="n">
        <v>45995</v>
      </c>
      <c r="B268" s="3">
        <f>YEAR(tbl_Vendes[[#This Row],[Data]])</f>
        <v/>
      </c>
      <c r="C268" s="3">
        <f>MONTH(tbl_Vendes[[#This Row],[Data]])</f>
        <v/>
      </c>
      <c r="D268" t="inlineStr">
        <is>
          <t>Comerç electrònic</t>
        </is>
      </c>
      <c r="E268" t="inlineStr">
        <is>
          <t>Barcelona</t>
        </is>
      </c>
      <c r="F268" s="4" t="n">
        <v>2616</v>
      </c>
      <c r="G268" s="4" t="n">
        <v>854</v>
      </c>
    </row>
    <row r="269">
      <c r="A269" s="2" t="n">
        <v>45998</v>
      </c>
      <c r="B269" s="3">
        <f>YEAR(tbl_Vendes[[#This Row],[Data]])</f>
        <v/>
      </c>
      <c r="C269" s="3">
        <f>MONTH(tbl_Vendes[[#This Row],[Data]])</f>
        <v/>
      </c>
      <c r="D269" t="inlineStr">
        <is>
          <t>Distribuïdors</t>
        </is>
      </c>
      <c r="E269" t="inlineStr">
        <is>
          <t>Lleida</t>
        </is>
      </c>
      <c r="F269" s="4" t="n">
        <v>542</v>
      </c>
      <c r="G269" s="4" t="n">
        <v>96</v>
      </c>
    </row>
    <row r="270">
      <c r="A270" s="2" t="n">
        <v>46000</v>
      </c>
      <c r="B270" s="3">
        <f>YEAR(tbl_Vendes[[#This Row],[Data]])</f>
        <v/>
      </c>
      <c r="C270" s="3">
        <f>MONTH(tbl_Vendes[[#This Row],[Data]])</f>
        <v/>
      </c>
      <c r="D270" t="inlineStr">
        <is>
          <t>Botiga física</t>
        </is>
      </c>
      <c r="E270" t="inlineStr">
        <is>
          <t>Barcelona</t>
        </is>
      </c>
      <c r="F270" s="4" t="n">
        <v>3096</v>
      </c>
      <c r="G270" s="4" t="n">
        <v>913</v>
      </c>
    </row>
    <row r="271">
      <c r="A271" s="2" t="n">
        <v>46000</v>
      </c>
      <c r="B271" s="3">
        <f>YEAR(tbl_Vendes[[#This Row],[Data]])</f>
        <v/>
      </c>
      <c r="C271" s="3">
        <f>MONTH(tbl_Vendes[[#This Row],[Data]])</f>
        <v/>
      </c>
      <c r="D271" t="inlineStr">
        <is>
          <t>Comerç electrònic</t>
        </is>
      </c>
      <c r="E271" t="inlineStr">
        <is>
          <t>Barcelona</t>
        </is>
      </c>
      <c r="F271" s="4" t="n">
        <v>1887</v>
      </c>
      <c r="G271" s="4" t="n">
        <v>785</v>
      </c>
    </row>
    <row r="272">
      <c r="A272" s="2" t="n">
        <v>46000</v>
      </c>
      <c r="B272" s="3">
        <f>YEAR(tbl_Vendes[[#This Row],[Data]])</f>
        <v/>
      </c>
      <c r="C272" s="3">
        <f>MONTH(tbl_Vendes[[#This Row],[Data]])</f>
        <v/>
      </c>
      <c r="D272" t="inlineStr">
        <is>
          <t>Distribuïdors</t>
        </is>
      </c>
      <c r="E272" t="inlineStr">
        <is>
          <t>Barcelona</t>
        </is>
      </c>
      <c r="F272" s="4" t="n">
        <v>1192</v>
      </c>
      <c r="G272" s="4" t="n">
        <v>448</v>
      </c>
    </row>
    <row r="273">
      <c r="A273" s="2" t="n">
        <v>46001</v>
      </c>
      <c r="B273" s="3">
        <f>YEAR(tbl_Vendes[[#This Row],[Data]])</f>
        <v/>
      </c>
      <c r="C273" s="3">
        <f>MONTH(tbl_Vendes[[#This Row],[Data]])</f>
        <v/>
      </c>
      <c r="D273" t="inlineStr">
        <is>
          <t>Botiga física</t>
        </is>
      </c>
      <c r="E273" t="inlineStr">
        <is>
          <t>Barcelona</t>
        </is>
      </c>
      <c r="F273" s="4" t="n">
        <v>3057</v>
      </c>
      <c r="G273" s="4" t="n">
        <v>908</v>
      </c>
    </row>
    <row r="274">
      <c r="A274" s="2" t="n">
        <v>46001</v>
      </c>
      <c r="B274" s="3">
        <f>YEAR(tbl_Vendes[[#This Row],[Data]])</f>
        <v/>
      </c>
      <c r="C274" s="3">
        <f>MONTH(tbl_Vendes[[#This Row],[Data]])</f>
        <v/>
      </c>
      <c r="D274" t="inlineStr">
        <is>
          <t>Distribuïdors</t>
        </is>
      </c>
      <c r="E274" t="inlineStr">
        <is>
          <t>Tarragona</t>
        </is>
      </c>
      <c r="F274" s="4" t="n">
        <v>622</v>
      </c>
      <c r="G274" s="4" t="n">
        <v>119</v>
      </c>
    </row>
    <row r="275">
      <c r="A275" s="2" t="n">
        <v>46002</v>
      </c>
      <c r="B275" s="3">
        <f>YEAR(tbl_Vendes[[#This Row],[Data]])</f>
        <v/>
      </c>
      <c r="C275" s="3">
        <f>MONTH(tbl_Vendes[[#This Row],[Data]])</f>
        <v/>
      </c>
      <c r="D275" t="inlineStr">
        <is>
          <t>Botiga física</t>
        </is>
      </c>
      <c r="E275" t="inlineStr">
        <is>
          <t>Girona</t>
        </is>
      </c>
      <c r="F275" s="4" t="n">
        <v>1233</v>
      </c>
      <c r="G275" s="4" t="n">
        <v>237</v>
      </c>
    </row>
    <row r="276">
      <c r="A276" s="2" t="n">
        <v>46004</v>
      </c>
      <c r="B276" s="3">
        <f>YEAR(tbl_Vendes[[#This Row],[Data]])</f>
        <v/>
      </c>
      <c r="C276" s="3">
        <f>MONTH(tbl_Vendes[[#This Row],[Data]])</f>
        <v/>
      </c>
      <c r="D276" t="inlineStr">
        <is>
          <t>Distribuïdors</t>
        </is>
      </c>
      <c r="E276" t="inlineStr">
        <is>
          <t>Girona</t>
        </is>
      </c>
      <c r="F276" s="4" t="n">
        <v>637</v>
      </c>
      <c r="G276" s="4" t="n">
        <v>122</v>
      </c>
    </row>
    <row r="277">
      <c r="A277" s="2" t="n">
        <v>46008</v>
      </c>
      <c r="B277" s="3">
        <f>YEAR(tbl_Vendes[[#This Row],[Data]])</f>
        <v/>
      </c>
      <c r="C277" s="3">
        <f>MONTH(tbl_Vendes[[#This Row],[Data]])</f>
        <v/>
      </c>
      <c r="D277" t="inlineStr">
        <is>
          <t>Comerç electrònic</t>
        </is>
      </c>
      <c r="E277" t="inlineStr">
        <is>
          <t>Tarragona</t>
        </is>
      </c>
      <c r="F277" s="4" t="n">
        <v>764</v>
      </c>
      <c r="G277" s="4" t="n">
        <v>208</v>
      </c>
    </row>
    <row r="278">
      <c r="A278" s="2" t="n">
        <v>46008</v>
      </c>
      <c r="B278" s="3">
        <f>YEAR(tbl_Vendes[[#This Row],[Data]])</f>
        <v/>
      </c>
      <c r="C278" s="3">
        <f>MONTH(tbl_Vendes[[#This Row],[Data]])</f>
        <v/>
      </c>
      <c r="D278" t="inlineStr">
        <is>
          <t>Distribuïdors</t>
        </is>
      </c>
      <c r="E278" t="inlineStr">
        <is>
          <t>Tarragona</t>
        </is>
      </c>
      <c r="F278" s="4" t="n">
        <v>720</v>
      </c>
      <c r="G278" s="4" t="n">
        <v>176</v>
      </c>
    </row>
    <row r="279">
      <c r="A279" s="2" t="n">
        <v>46009</v>
      </c>
      <c r="B279" s="3">
        <f>YEAR(tbl_Vendes[[#This Row],[Data]])</f>
        <v/>
      </c>
      <c r="C279" s="3">
        <f>MONTH(tbl_Vendes[[#This Row],[Data]])</f>
        <v/>
      </c>
      <c r="D279" t="inlineStr">
        <is>
          <t>Botiga física</t>
        </is>
      </c>
      <c r="E279" t="inlineStr">
        <is>
          <t>Girona</t>
        </is>
      </c>
      <c r="F279" s="4" t="n">
        <v>1650</v>
      </c>
      <c r="G279" s="4" t="n">
        <v>280</v>
      </c>
    </row>
    <row r="280">
      <c r="A280" s="2" t="n">
        <v>46013</v>
      </c>
      <c r="B280" s="3">
        <f>YEAR(tbl_Vendes[[#This Row],[Data]])</f>
        <v/>
      </c>
      <c r="C280" s="3">
        <f>MONTH(tbl_Vendes[[#This Row],[Data]])</f>
        <v/>
      </c>
      <c r="D280" t="inlineStr">
        <is>
          <t>Botiga física</t>
        </is>
      </c>
      <c r="E280" t="inlineStr">
        <is>
          <t>Tarragona</t>
        </is>
      </c>
      <c r="F280" s="4" t="n">
        <v>1208</v>
      </c>
      <c r="G280" s="4" t="n">
        <v>244</v>
      </c>
    </row>
    <row r="281">
      <c r="A281" s="2" t="n">
        <v>46013</v>
      </c>
      <c r="B281" s="3">
        <f>YEAR(tbl_Vendes[[#This Row],[Data]])</f>
        <v/>
      </c>
      <c r="C281" s="3">
        <f>MONTH(tbl_Vendes[[#This Row],[Data]])</f>
        <v/>
      </c>
      <c r="D281" t="inlineStr">
        <is>
          <t>Comerç electrònic</t>
        </is>
      </c>
      <c r="E281" t="inlineStr">
        <is>
          <t>Lleida</t>
        </is>
      </c>
      <c r="F281" s="4" t="n">
        <v>664</v>
      </c>
      <c r="G281" s="4" t="n">
        <v>284</v>
      </c>
    </row>
    <row r="282">
      <c r="A282" s="2" t="n">
        <v>46014</v>
      </c>
      <c r="B282" s="3">
        <f>YEAR(tbl_Vendes[[#This Row],[Data]])</f>
        <v/>
      </c>
      <c r="C282" s="3">
        <f>MONTH(tbl_Vendes[[#This Row],[Data]])</f>
        <v/>
      </c>
      <c r="D282" t="inlineStr">
        <is>
          <t>Comerç electrònic</t>
        </is>
      </c>
      <c r="E282" t="inlineStr">
        <is>
          <t>Tarragona</t>
        </is>
      </c>
      <c r="F282" s="4" t="n">
        <v>736</v>
      </c>
      <c r="G282" s="4" t="n">
        <v>316</v>
      </c>
    </row>
    <row r="283">
      <c r="A283" s="2" t="n">
        <v>46015</v>
      </c>
      <c r="B283" s="3">
        <f>YEAR(tbl_Vendes[[#This Row],[Data]])</f>
        <v/>
      </c>
      <c r="C283" s="3">
        <f>MONTH(tbl_Vendes[[#This Row],[Data]])</f>
        <v/>
      </c>
      <c r="D283" t="inlineStr">
        <is>
          <t>Botiga física</t>
        </is>
      </c>
      <c r="E283" t="inlineStr">
        <is>
          <t>Lleida</t>
        </is>
      </c>
      <c r="F283" s="4" t="n">
        <v>703</v>
      </c>
      <c r="G283" s="4" t="n">
        <v>272</v>
      </c>
    </row>
    <row r="284">
      <c r="A284" s="2" t="n">
        <v>46015</v>
      </c>
      <c r="B284" s="3">
        <f>YEAR(tbl_Vendes[[#This Row],[Data]])</f>
        <v/>
      </c>
      <c r="C284" s="3">
        <f>MONTH(tbl_Vendes[[#This Row],[Data]])</f>
        <v/>
      </c>
      <c r="D284" t="inlineStr">
        <is>
          <t>Distribuïdors</t>
        </is>
      </c>
      <c r="E284" t="inlineStr">
        <is>
          <t>Lleida</t>
        </is>
      </c>
      <c r="F284" s="4" t="n">
        <v>511</v>
      </c>
      <c r="G284" s="4" t="n">
        <v>113</v>
      </c>
    </row>
    <row r="285">
      <c r="A285" s="2" t="n">
        <v>46016</v>
      </c>
      <c r="B285" s="3">
        <f>YEAR(tbl_Vendes[[#This Row],[Data]])</f>
        <v/>
      </c>
      <c r="C285" s="3">
        <f>MONTH(tbl_Vendes[[#This Row],[Data]])</f>
        <v/>
      </c>
      <c r="D285" t="inlineStr">
        <is>
          <t>Distribuïdors</t>
        </is>
      </c>
      <c r="E285" t="inlineStr">
        <is>
          <t>Barcelona</t>
        </is>
      </c>
      <c r="F285" s="4" t="n">
        <v>1651</v>
      </c>
      <c r="G285" s="4" t="n">
        <v>403</v>
      </c>
    </row>
    <row r="286">
      <c r="A286" s="2" t="n">
        <v>46019</v>
      </c>
      <c r="B286" s="3">
        <f>YEAR(tbl_Vendes[[#This Row],[Data]])</f>
        <v/>
      </c>
      <c r="C286" s="3">
        <f>MONTH(tbl_Vendes[[#This Row],[Data]])</f>
        <v/>
      </c>
      <c r="D286" t="inlineStr">
        <is>
          <t>Comerç electrònic</t>
        </is>
      </c>
      <c r="E286" t="inlineStr">
        <is>
          <t>Lleida</t>
        </is>
      </c>
      <c r="F286" s="4" t="n">
        <v>578</v>
      </c>
      <c r="G286" s="4" t="n">
        <v>260</v>
      </c>
    </row>
    <row r="287">
      <c r="A287" s="2" t="n">
        <v>46020</v>
      </c>
      <c r="B287" s="3">
        <f>YEAR(tbl_Vendes[[#This Row],[Data]])</f>
        <v/>
      </c>
      <c r="C287" s="3">
        <f>MONTH(tbl_Vendes[[#This Row],[Data]])</f>
        <v/>
      </c>
      <c r="D287" t="inlineStr">
        <is>
          <t>Distribuïdors</t>
        </is>
      </c>
      <c r="E287" t="inlineStr">
        <is>
          <t>Girona</t>
        </is>
      </c>
      <c r="F287" s="4" t="n">
        <v>740</v>
      </c>
      <c r="G287" s="4" t="n">
        <v>150</v>
      </c>
    </row>
    <row r="288">
      <c r="A288" s="2" t="n">
        <v>46021</v>
      </c>
      <c r="B288" s="3">
        <f>YEAR(tbl_Vendes[[#This Row],[Data]])</f>
        <v/>
      </c>
      <c r="C288" s="3">
        <f>MONTH(tbl_Vendes[[#This Row],[Data]])</f>
        <v/>
      </c>
      <c r="D288" t="inlineStr">
        <is>
          <t>Botiga física</t>
        </is>
      </c>
      <c r="E288" t="inlineStr">
        <is>
          <t>Lleida</t>
        </is>
      </c>
      <c r="F288" s="4" t="n">
        <v>764</v>
      </c>
      <c r="G288" s="4" t="n">
        <v>166</v>
      </c>
    </row>
    <row r="289">
      <c r="A289" s="2" t="n">
        <v>46022</v>
      </c>
      <c r="B289" s="3">
        <f>YEAR(tbl_Vendes[[#This Row],[Data]])</f>
        <v/>
      </c>
      <c r="C289" s="3">
        <f>MONTH(tbl_Vendes[[#This Row],[Data]])</f>
        <v/>
      </c>
      <c r="D289" t="inlineStr">
        <is>
          <t>Comerç electrònic</t>
        </is>
      </c>
      <c r="E289" t="inlineStr">
        <is>
          <t>Girona</t>
        </is>
      </c>
      <c r="F289" s="4" t="n">
        <v>1019</v>
      </c>
      <c r="G289" s="4" t="n">
        <v>380</v>
      </c>
    </row>
    <row r="290">
      <c r="A290" s="2" t="n">
        <v>46023</v>
      </c>
      <c r="B290" s="3">
        <f>YEAR(tbl_Vendes[[#This Row],[Data]])</f>
        <v/>
      </c>
      <c r="C290" s="3">
        <f>MONTH(tbl_Vendes[[#This Row],[Data]])</f>
        <v/>
      </c>
      <c r="D290" t="inlineStr">
        <is>
          <t>Distribuïdors</t>
        </is>
      </c>
      <c r="E290" t="inlineStr">
        <is>
          <t>Girona</t>
        </is>
      </c>
      <c r="F290" s="4" t="n">
        <v>422</v>
      </c>
      <c r="G290" s="4" t="n">
        <v>148</v>
      </c>
    </row>
    <row r="291">
      <c r="A291" s="2" t="n">
        <v>46023</v>
      </c>
      <c r="B291" s="3">
        <f>YEAR(tbl_Vendes[[#This Row],[Data]])</f>
        <v/>
      </c>
      <c r="C291" s="3">
        <f>MONTH(tbl_Vendes[[#This Row],[Data]])</f>
        <v/>
      </c>
      <c r="D291" t="inlineStr">
        <is>
          <t>Distribuïdors</t>
        </is>
      </c>
      <c r="E291" t="inlineStr">
        <is>
          <t>Lleida</t>
        </is>
      </c>
      <c r="F291" s="4" t="n">
        <v>293</v>
      </c>
      <c r="G291" s="4" t="n">
        <v>116</v>
      </c>
    </row>
    <row r="292">
      <c r="A292" s="2" t="n">
        <v>46023</v>
      </c>
      <c r="B292" s="3">
        <f>YEAR(tbl_Vendes[[#This Row],[Data]])</f>
        <v/>
      </c>
      <c r="C292" s="3">
        <f>MONTH(tbl_Vendes[[#This Row],[Data]])</f>
        <v/>
      </c>
      <c r="D292" t="inlineStr">
        <is>
          <t>Distribuïdors</t>
        </is>
      </c>
      <c r="E292" t="inlineStr">
        <is>
          <t>Tarragona</t>
        </is>
      </c>
      <c r="F292" s="4" t="n">
        <v>481</v>
      </c>
      <c r="G292" s="4" t="n">
        <v>93</v>
      </c>
    </row>
    <row r="293">
      <c r="A293" s="2" t="n">
        <v>46026</v>
      </c>
      <c r="B293" s="3">
        <f>YEAR(tbl_Vendes[[#This Row],[Data]])</f>
        <v/>
      </c>
      <c r="C293" s="3">
        <f>MONTH(tbl_Vendes[[#This Row],[Data]])</f>
        <v/>
      </c>
      <c r="D293" t="inlineStr">
        <is>
          <t>Comerç electrònic</t>
        </is>
      </c>
      <c r="E293" t="inlineStr">
        <is>
          <t>Tarragona</t>
        </is>
      </c>
      <c r="F293" s="4" t="n">
        <v>554</v>
      </c>
      <c r="G293" s="4" t="n">
        <v>209</v>
      </c>
    </row>
    <row r="294">
      <c r="A294" s="2" t="n">
        <v>46027</v>
      </c>
      <c r="B294" s="3">
        <f>YEAR(tbl_Vendes[[#This Row],[Data]])</f>
        <v/>
      </c>
      <c r="C294" s="3">
        <f>MONTH(tbl_Vendes[[#This Row],[Data]])</f>
        <v/>
      </c>
      <c r="D294" t="inlineStr">
        <is>
          <t>Botiga física</t>
        </is>
      </c>
      <c r="E294" t="inlineStr">
        <is>
          <t>Barcelona</t>
        </is>
      </c>
      <c r="F294" s="4" t="n">
        <v>2696</v>
      </c>
      <c r="G294" s="4" t="n">
        <v>652</v>
      </c>
    </row>
    <row r="295">
      <c r="A295" s="2" t="n">
        <v>46028</v>
      </c>
      <c r="B295" s="3">
        <f>YEAR(tbl_Vendes[[#This Row],[Data]])</f>
        <v/>
      </c>
      <c r="C295" s="3">
        <f>MONTH(tbl_Vendes[[#This Row],[Data]])</f>
        <v/>
      </c>
      <c r="D295" t="inlineStr">
        <is>
          <t>Comerç electrònic</t>
        </is>
      </c>
      <c r="E295" t="inlineStr">
        <is>
          <t>Girona</t>
        </is>
      </c>
      <c r="F295" s="4" t="n">
        <v>868</v>
      </c>
      <c r="G295" s="4" t="n">
        <v>241</v>
      </c>
    </row>
    <row r="296">
      <c r="A296" s="2" t="n">
        <v>46030</v>
      </c>
      <c r="B296" s="3">
        <f>YEAR(tbl_Vendes[[#This Row],[Data]])</f>
        <v/>
      </c>
      <c r="C296" s="3">
        <f>MONTH(tbl_Vendes[[#This Row],[Data]])</f>
        <v/>
      </c>
      <c r="D296" t="inlineStr">
        <is>
          <t>Distribuïdors</t>
        </is>
      </c>
      <c r="E296" t="inlineStr">
        <is>
          <t>Barcelona</t>
        </is>
      </c>
      <c r="F296" s="4" t="n">
        <v>1242</v>
      </c>
      <c r="G296" s="4" t="n">
        <v>371</v>
      </c>
    </row>
    <row r="297">
      <c r="A297" s="2" t="n">
        <v>46031</v>
      </c>
      <c r="B297" s="3">
        <f>YEAR(tbl_Vendes[[#This Row],[Data]])</f>
        <v/>
      </c>
      <c r="C297" s="3">
        <f>MONTH(tbl_Vendes[[#This Row],[Data]])</f>
        <v/>
      </c>
      <c r="D297" t="inlineStr">
        <is>
          <t>Botiga física</t>
        </is>
      </c>
      <c r="E297" t="inlineStr">
        <is>
          <t>Girona</t>
        </is>
      </c>
      <c r="F297" s="4" t="n">
        <v>1102</v>
      </c>
      <c r="G297" s="4" t="n">
        <v>216</v>
      </c>
    </row>
    <row r="298">
      <c r="A298" s="2" t="n">
        <v>46031</v>
      </c>
      <c r="B298" s="3">
        <f>YEAR(tbl_Vendes[[#This Row],[Data]])</f>
        <v/>
      </c>
      <c r="C298" s="3">
        <f>MONTH(tbl_Vendes[[#This Row],[Data]])</f>
        <v/>
      </c>
      <c r="D298" t="inlineStr">
        <is>
          <t>Distribuïdors</t>
        </is>
      </c>
      <c r="E298" t="inlineStr">
        <is>
          <t>Girona</t>
        </is>
      </c>
      <c r="F298" s="4" t="n">
        <v>541</v>
      </c>
      <c r="G298" s="4" t="n">
        <v>104</v>
      </c>
    </row>
    <row r="299">
      <c r="A299" s="2" t="n">
        <v>46036</v>
      </c>
      <c r="B299" s="3">
        <f>YEAR(tbl_Vendes[[#This Row],[Data]])</f>
        <v/>
      </c>
      <c r="C299" s="3">
        <f>MONTH(tbl_Vendes[[#This Row],[Data]])</f>
        <v/>
      </c>
      <c r="D299" t="inlineStr">
        <is>
          <t>Comerç electrònic</t>
        </is>
      </c>
      <c r="E299" t="inlineStr">
        <is>
          <t>Girona</t>
        </is>
      </c>
      <c r="F299" s="4" t="n">
        <v>936</v>
      </c>
      <c r="G299" s="4" t="n">
        <v>338</v>
      </c>
    </row>
    <row r="300">
      <c r="A300" s="2" t="n">
        <v>46036</v>
      </c>
      <c r="B300" s="3">
        <f>YEAR(tbl_Vendes[[#This Row],[Data]])</f>
        <v/>
      </c>
      <c r="C300" s="3">
        <f>MONTH(tbl_Vendes[[#This Row],[Data]])</f>
        <v/>
      </c>
      <c r="D300" t="inlineStr">
        <is>
          <t>Comerç electrònic</t>
        </is>
      </c>
      <c r="E300" t="inlineStr">
        <is>
          <t>Lleida</t>
        </is>
      </c>
      <c r="F300" s="4" t="n">
        <v>608</v>
      </c>
      <c r="G300" s="4" t="n">
        <v>191</v>
      </c>
    </row>
    <row r="301">
      <c r="A301" s="2" t="n">
        <v>46036</v>
      </c>
      <c r="B301" s="3">
        <f>YEAR(tbl_Vendes[[#This Row],[Data]])</f>
        <v/>
      </c>
      <c r="C301" s="3">
        <f>MONTH(tbl_Vendes[[#This Row],[Data]])</f>
        <v/>
      </c>
      <c r="D301" t="inlineStr">
        <is>
          <t>Comerç electrònic</t>
        </is>
      </c>
      <c r="E301" t="inlineStr">
        <is>
          <t>Lleida</t>
        </is>
      </c>
      <c r="F301" s="4" t="n">
        <v>527</v>
      </c>
      <c r="G301" s="4" t="n">
        <v>211</v>
      </c>
    </row>
    <row r="302">
      <c r="A302" s="2" t="n">
        <v>46040</v>
      </c>
      <c r="B302" s="3">
        <f>YEAR(tbl_Vendes[[#This Row],[Data]])</f>
        <v/>
      </c>
      <c r="C302" s="3">
        <f>MONTH(tbl_Vendes[[#This Row],[Data]])</f>
        <v/>
      </c>
      <c r="D302" t="inlineStr">
        <is>
          <t>Botiga física</t>
        </is>
      </c>
      <c r="E302" t="inlineStr">
        <is>
          <t>Tarragona</t>
        </is>
      </c>
      <c r="F302" s="4" t="n">
        <v>577</v>
      </c>
      <c r="G302" s="4" t="n">
        <v>218</v>
      </c>
    </row>
    <row r="303">
      <c r="A303" s="2" t="n">
        <v>46040</v>
      </c>
      <c r="B303" s="3">
        <f>YEAR(tbl_Vendes[[#This Row],[Data]])</f>
        <v/>
      </c>
      <c r="C303" s="3">
        <f>MONTH(tbl_Vendes[[#This Row],[Data]])</f>
        <v/>
      </c>
      <c r="D303" t="inlineStr">
        <is>
          <t>Comerç electrònic</t>
        </is>
      </c>
      <c r="E303" t="inlineStr">
        <is>
          <t>Barcelona</t>
        </is>
      </c>
      <c r="F303" s="4" t="n">
        <v>1982</v>
      </c>
      <c r="G303" s="4" t="n">
        <v>713</v>
      </c>
    </row>
    <row r="304">
      <c r="A304" s="2" t="n">
        <v>46042</v>
      </c>
      <c r="B304" s="3">
        <f>YEAR(tbl_Vendes[[#This Row],[Data]])</f>
        <v/>
      </c>
      <c r="C304" s="3">
        <f>MONTH(tbl_Vendes[[#This Row],[Data]])</f>
        <v/>
      </c>
      <c r="D304" t="inlineStr">
        <is>
          <t>Comerç electrònic</t>
        </is>
      </c>
      <c r="E304" t="inlineStr">
        <is>
          <t>Barcelona</t>
        </is>
      </c>
      <c r="F304" s="4" t="n">
        <v>1881</v>
      </c>
      <c r="G304" s="4" t="n">
        <v>716</v>
      </c>
    </row>
    <row r="305">
      <c r="A305" s="2" t="n">
        <v>46044</v>
      </c>
      <c r="B305" s="3">
        <f>YEAR(tbl_Vendes[[#This Row],[Data]])</f>
        <v/>
      </c>
      <c r="C305" s="3">
        <f>MONTH(tbl_Vendes[[#This Row],[Data]])</f>
        <v/>
      </c>
      <c r="D305" t="inlineStr">
        <is>
          <t>Botiga física</t>
        </is>
      </c>
      <c r="E305" t="inlineStr">
        <is>
          <t>Girona</t>
        </is>
      </c>
      <c r="F305" s="4" t="n">
        <v>816</v>
      </c>
      <c r="G305" s="4" t="n">
        <v>321</v>
      </c>
    </row>
    <row r="306">
      <c r="A306" s="2" t="n">
        <v>46044</v>
      </c>
      <c r="B306" s="3">
        <f>YEAR(tbl_Vendes[[#This Row],[Data]])</f>
        <v/>
      </c>
      <c r="C306" s="3">
        <f>MONTH(tbl_Vendes[[#This Row],[Data]])</f>
        <v/>
      </c>
      <c r="D306" t="inlineStr">
        <is>
          <t>Comerç electrònic</t>
        </is>
      </c>
      <c r="E306" t="inlineStr">
        <is>
          <t>Tarragona</t>
        </is>
      </c>
      <c r="F306" s="4" t="n">
        <v>640</v>
      </c>
      <c r="G306" s="4" t="n">
        <v>292</v>
      </c>
    </row>
    <row r="307">
      <c r="A307" s="2" t="n">
        <v>46045</v>
      </c>
      <c r="B307" s="3">
        <f>YEAR(tbl_Vendes[[#This Row],[Data]])</f>
        <v/>
      </c>
      <c r="C307" s="3">
        <f>MONTH(tbl_Vendes[[#This Row],[Data]])</f>
        <v/>
      </c>
      <c r="D307" t="inlineStr">
        <is>
          <t>Botiga física</t>
        </is>
      </c>
      <c r="E307" t="inlineStr">
        <is>
          <t>Lleida</t>
        </is>
      </c>
      <c r="F307" s="4" t="n">
        <v>622</v>
      </c>
      <c r="G307" s="4" t="n">
        <v>217</v>
      </c>
    </row>
    <row r="308">
      <c r="A308" s="2" t="n">
        <v>46046</v>
      </c>
      <c r="B308" s="3">
        <f>YEAR(tbl_Vendes[[#This Row],[Data]])</f>
        <v/>
      </c>
      <c r="C308" s="3">
        <f>MONTH(tbl_Vendes[[#This Row],[Data]])</f>
        <v/>
      </c>
      <c r="D308" t="inlineStr">
        <is>
          <t>Botiga física</t>
        </is>
      </c>
      <c r="E308" t="inlineStr">
        <is>
          <t>Lleida</t>
        </is>
      </c>
      <c r="F308" s="4" t="n">
        <v>669</v>
      </c>
      <c r="G308" s="4" t="n">
        <v>172</v>
      </c>
    </row>
    <row r="309">
      <c r="A309" s="2" t="n">
        <v>46047</v>
      </c>
      <c r="B309" s="3">
        <f>YEAR(tbl_Vendes[[#This Row],[Data]])</f>
        <v/>
      </c>
      <c r="C309" s="3">
        <f>MONTH(tbl_Vendes[[#This Row],[Data]])</f>
        <v/>
      </c>
      <c r="D309" t="inlineStr">
        <is>
          <t>Distribuïdors</t>
        </is>
      </c>
      <c r="E309" t="inlineStr">
        <is>
          <t>Barcelona</t>
        </is>
      </c>
      <c r="F309" s="4" t="n">
        <v>965</v>
      </c>
      <c r="G309" s="4" t="n">
        <v>353</v>
      </c>
    </row>
    <row r="310">
      <c r="A310" s="2" t="n">
        <v>46047</v>
      </c>
      <c r="B310" s="3">
        <f>YEAR(tbl_Vendes[[#This Row],[Data]])</f>
        <v/>
      </c>
      <c r="C310" s="3">
        <f>MONTH(tbl_Vendes[[#This Row],[Data]])</f>
        <v/>
      </c>
      <c r="D310" t="inlineStr">
        <is>
          <t>Distribuïdors</t>
        </is>
      </c>
      <c r="E310" t="inlineStr">
        <is>
          <t>Lleida</t>
        </is>
      </c>
      <c r="F310" s="4" t="n">
        <v>371</v>
      </c>
      <c r="G310" s="4" t="n">
        <v>93</v>
      </c>
    </row>
    <row r="311">
      <c r="A311" s="2" t="n">
        <v>46048</v>
      </c>
      <c r="B311" s="3">
        <f>YEAR(tbl_Vendes[[#This Row],[Data]])</f>
        <v/>
      </c>
      <c r="C311" s="3">
        <f>MONTH(tbl_Vendes[[#This Row],[Data]])</f>
        <v/>
      </c>
      <c r="D311" t="inlineStr">
        <is>
          <t>Botiga física</t>
        </is>
      </c>
      <c r="E311" t="inlineStr">
        <is>
          <t>Barcelona</t>
        </is>
      </c>
      <c r="F311" s="4" t="n">
        <v>2239</v>
      </c>
      <c r="G311" s="4" t="n">
        <v>499</v>
      </c>
    </row>
    <row r="312">
      <c r="A312" s="2" t="n">
        <v>46052</v>
      </c>
      <c r="B312" s="3">
        <f>YEAR(tbl_Vendes[[#This Row],[Data]])</f>
        <v/>
      </c>
      <c r="C312" s="3">
        <f>MONTH(tbl_Vendes[[#This Row],[Data]])</f>
        <v/>
      </c>
      <c r="D312" t="inlineStr">
        <is>
          <t>Distribuïdors</t>
        </is>
      </c>
      <c r="E312" t="inlineStr">
        <is>
          <t>Tarragona</t>
        </is>
      </c>
      <c r="F312" s="4" t="n">
        <v>376</v>
      </c>
      <c r="G312" s="4" t="n">
        <v>120</v>
      </c>
    </row>
    <row r="313">
      <c r="A313" s="2" t="n">
        <v>46053</v>
      </c>
      <c r="B313" s="3">
        <f>YEAR(tbl_Vendes[[#This Row],[Data]])</f>
        <v/>
      </c>
      <c r="C313" s="3">
        <f>MONTH(tbl_Vendes[[#This Row],[Data]])</f>
        <v/>
      </c>
      <c r="D313" t="inlineStr">
        <is>
          <t>Botiga física</t>
        </is>
      </c>
      <c r="E313" t="inlineStr">
        <is>
          <t>Tarragona</t>
        </is>
      </c>
      <c r="F313" s="4" t="n">
        <v>692</v>
      </c>
      <c r="G313" s="4" t="n">
        <v>196</v>
      </c>
    </row>
    <row r="314">
      <c r="A314" s="2" t="n">
        <v>46054</v>
      </c>
      <c r="B314" s="3">
        <f>YEAR(tbl_Vendes[[#This Row],[Data]])</f>
        <v/>
      </c>
      <c r="C314" s="3">
        <f>MONTH(tbl_Vendes[[#This Row],[Data]])</f>
        <v/>
      </c>
      <c r="D314" t="inlineStr">
        <is>
          <t>Comerç electrònic</t>
        </is>
      </c>
      <c r="E314" t="inlineStr">
        <is>
          <t>Lleida</t>
        </is>
      </c>
      <c r="F314" s="4" t="n">
        <v>733</v>
      </c>
      <c r="G314" s="4" t="n">
        <v>212</v>
      </c>
    </row>
    <row r="315">
      <c r="A315" s="2" t="n">
        <v>46055</v>
      </c>
      <c r="B315" s="3">
        <f>YEAR(tbl_Vendes[[#This Row],[Data]])</f>
        <v/>
      </c>
      <c r="C315" s="3">
        <f>MONTH(tbl_Vendes[[#This Row],[Data]])</f>
        <v/>
      </c>
      <c r="D315" t="inlineStr">
        <is>
          <t>Botiga física</t>
        </is>
      </c>
      <c r="E315" t="inlineStr">
        <is>
          <t>Barcelona</t>
        </is>
      </c>
      <c r="F315" s="4" t="n">
        <v>1955</v>
      </c>
      <c r="G315" s="4" t="n">
        <v>681</v>
      </c>
    </row>
    <row r="316">
      <c r="A316" s="2" t="n">
        <v>46057</v>
      </c>
      <c r="B316" s="3">
        <f>YEAR(tbl_Vendes[[#This Row],[Data]])</f>
        <v/>
      </c>
      <c r="C316" s="3">
        <f>MONTH(tbl_Vendes[[#This Row],[Data]])</f>
        <v/>
      </c>
      <c r="D316" t="inlineStr">
        <is>
          <t>Comerç electrònic</t>
        </is>
      </c>
      <c r="E316" t="inlineStr">
        <is>
          <t>Lleida</t>
        </is>
      </c>
      <c r="F316" s="4" t="n">
        <v>744</v>
      </c>
      <c r="G316" s="4" t="n">
        <v>239</v>
      </c>
    </row>
    <row r="317">
      <c r="A317" s="2" t="n">
        <v>46058</v>
      </c>
      <c r="B317" s="3">
        <f>YEAR(tbl_Vendes[[#This Row],[Data]])</f>
        <v/>
      </c>
      <c r="C317" s="3">
        <f>MONTH(tbl_Vendes[[#This Row],[Data]])</f>
        <v/>
      </c>
      <c r="D317" t="inlineStr">
        <is>
          <t>Comerç electrònic</t>
        </is>
      </c>
      <c r="E317" t="inlineStr">
        <is>
          <t>Tarragona</t>
        </is>
      </c>
      <c r="F317" s="4" t="n">
        <v>816</v>
      </c>
      <c r="G317" s="4" t="n">
        <v>194</v>
      </c>
    </row>
    <row r="318">
      <c r="A318" s="2" t="n">
        <v>46058</v>
      </c>
      <c r="B318" s="3">
        <f>YEAR(tbl_Vendes[[#This Row],[Data]])</f>
        <v/>
      </c>
      <c r="C318" s="3">
        <f>MONTH(tbl_Vendes[[#This Row],[Data]])</f>
        <v/>
      </c>
      <c r="D318" t="inlineStr">
        <is>
          <t>Distribuïdors</t>
        </is>
      </c>
      <c r="E318" t="inlineStr">
        <is>
          <t>Barcelona</t>
        </is>
      </c>
      <c r="F318" s="4" t="n">
        <v>1281</v>
      </c>
      <c r="G318" s="4" t="n">
        <v>229</v>
      </c>
    </row>
    <row r="319">
      <c r="A319" s="2" t="n">
        <v>46060</v>
      </c>
      <c r="B319" s="3">
        <f>YEAR(tbl_Vendes[[#This Row],[Data]])</f>
        <v/>
      </c>
      <c r="C319" s="3">
        <f>MONTH(tbl_Vendes[[#This Row],[Data]])</f>
        <v/>
      </c>
      <c r="D319" t="inlineStr">
        <is>
          <t>Botiga física</t>
        </is>
      </c>
      <c r="E319" t="inlineStr">
        <is>
          <t>Barcelona</t>
        </is>
      </c>
      <c r="F319" s="4" t="n">
        <v>3084</v>
      </c>
      <c r="G319" s="4" t="n">
        <v>757</v>
      </c>
    </row>
    <row r="320">
      <c r="A320" s="2" t="n">
        <v>46060</v>
      </c>
      <c r="B320" s="3">
        <f>YEAR(tbl_Vendes[[#This Row],[Data]])</f>
        <v/>
      </c>
      <c r="C320" s="3">
        <f>MONTH(tbl_Vendes[[#This Row],[Data]])</f>
        <v/>
      </c>
      <c r="D320" t="inlineStr">
        <is>
          <t>Comerç electrònic</t>
        </is>
      </c>
      <c r="E320" t="inlineStr">
        <is>
          <t>Girona</t>
        </is>
      </c>
      <c r="F320" s="4" t="n">
        <v>625</v>
      </c>
      <c r="G320" s="4" t="n">
        <v>296</v>
      </c>
    </row>
    <row r="321">
      <c r="A321" s="2" t="n">
        <v>46060</v>
      </c>
      <c r="B321" s="3">
        <f>YEAR(tbl_Vendes[[#This Row],[Data]])</f>
        <v/>
      </c>
      <c r="C321" s="3">
        <f>MONTH(tbl_Vendes[[#This Row],[Data]])</f>
        <v/>
      </c>
      <c r="D321" t="inlineStr">
        <is>
          <t>Comerç electrònic</t>
        </is>
      </c>
      <c r="E321" t="inlineStr">
        <is>
          <t>Tarragona</t>
        </is>
      </c>
      <c r="F321" s="4" t="n">
        <v>747</v>
      </c>
      <c r="G321" s="4" t="n">
        <v>224</v>
      </c>
    </row>
    <row r="322">
      <c r="A322" s="2" t="n">
        <v>46061</v>
      </c>
      <c r="B322" s="3">
        <f>YEAR(tbl_Vendes[[#This Row],[Data]])</f>
        <v/>
      </c>
      <c r="C322" s="3">
        <f>MONTH(tbl_Vendes[[#This Row],[Data]])</f>
        <v/>
      </c>
      <c r="D322" t="inlineStr">
        <is>
          <t>Botiga física</t>
        </is>
      </c>
      <c r="E322" t="inlineStr">
        <is>
          <t>Tarragona</t>
        </is>
      </c>
      <c r="F322" s="4" t="n">
        <v>1149</v>
      </c>
      <c r="G322" s="4" t="n">
        <v>252</v>
      </c>
    </row>
    <row r="323">
      <c r="A323" s="2" t="n">
        <v>46062</v>
      </c>
      <c r="B323" s="3">
        <f>YEAR(tbl_Vendes[[#This Row],[Data]])</f>
        <v/>
      </c>
      <c r="C323" s="3">
        <f>MONTH(tbl_Vendes[[#This Row],[Data]])</f>
        <v/>
      </c>
      <c r="D323" t="inlineStr">
        <is>
          <t>Distribuïdors</t>
        </is>
      </c>
      <c r="E323" t="inlineStr">
        <is>
          <t>Lleida</t>
        </is>
      </c>
      <c r="F323" s="4" t="n">
        <v>474</v>
      </c>
      <c r="G323" s="4" t="n">
        <v>64</v>
      </c>
    </row>
    <row r="324">
      <c r="A324" s="2" t="n">
        <v>46065</v>
      </c>
      <c r="B324" s="3">
        <f>YEAR(tbl_Vendes[[#This Row],[Data]])</f>
        <v/>
      </c>
      <c r="C324" s="3">
        <f>MONTH(tbl_Vendes[[#This Row],[Data]])</f>
        <v/>
      </c>
      <c r="D324" t="inlineStr">
        <is>
          <t>Comerç electrònic</t>
        </is>
      </c>
      <c r="E324" t="inlineStr">
        <is>
          <t>Barcelona</t>
        </is>
      </c>
      <c r="F324" s="4" t="n">
        <v>1968</v>
      </c>
      <c r="G324" s="4" t="n">
        <v>802</v>
      </c>
    </row>
    <row r="325">
      <c r="A325" s="2" t="n">
        <v>46065</v>
      </c>
      <c r="B325" s="3">
        <f>YEAR(tbl_Vendes[[#This Row],[Data]])</f>
        <v/>
      </c>
      <c r="C325" s="3">
        <f>MONTH(tbl_Vendes[[#This Row],[Data]])</f>
        <v/>
      </c>
      <c r="D325" t="inlineStr">
        <is>
          <t>Distribuïdors</t>
        </is>
      </c>
      <c r="E325" t="inlineStr">
        <is>
          <t>Tarragona</t>
        </is>
      </c>
      <c r="F325" s="4" t="n">
        <v>401</v>
      </c>
      <c r="G325" s="4" t="n">
        <v>125</v>
      </c>
    </row>
    <row r="326">
      <c r="A326" s="2" t="n">
        <v>46066</v>
      </c>
      <c r="B326" s="3">
        <f>YEAR(tbl_Vendes[[#This Row],[Data]])</f>
        <v/>
      </c>
      <c r="C326" s="3">
        <f>MONTH(tbl_Vendes[[#This Row],[Data]])</f>
        <v/>
      </c>
      <c r="D326" t="inlineStr">
        <is>
          <t>Botiga física</t>
        </is>
      </c>
      <c r="E326" t="inlineStr">
        <is>
          <t>Lleida</t>
        </is>
      </c>
      <c r="F326" s="4" t="n">
        <v>695</v>
      </c>
      <c r="G326" s="4" t="n">
        <v>167</v>
      </c>
    </row>
    <row r="327">
      <c r="A327" s="2" t="n">
        <v>46067</v>
      </c>
      <c r="B327" s="3">
        <f>YEAR(tbl_Vendes[[#This Row],[Data]])</f>
        <v/>
      </c>
      <c r="C327" s="3">
        <f>MONTH(tbl_Vendes[[#This Row],[Data]])</f>
        <v/>
      </c>
      <c r="D327" t="inlineStr">
        <is>
          <t>Distribuïdors</t>
        </is>
      </c>
      <c r="E327" t="inlineStr">
        <is>
          <t>Tarragona</t>
        </is>
      </c>
      <c r="F327" s="4" t="n">
        <v>521</v>
      </c>
      <c r="G327" s="4" t="n">
        <v>115</v>
      </c>
    </row>
    <row r="328">
      <c r="A328" s="2" t="n">
        <v>46068</v>
      </c>
      <c r="B328" s="3">
        <f>YEAR(tbl_Vendes[[#This Row],[Data]])</f>
        <v/>
      </c>
      <c r="C328" s="3">
        <f>MONTH(tbl_Vendes[[#This Row],[Data]])</f>
        <v/>
      </c>
      <c r="D328" t="inlineStr">
        <is>
          <t>Comerç electrònic</t>
        </is>
      </c>
      <c r="E328" t="inlineStr">
        <is>
          <t>Girona</t>
        </is>
      </c>
      <c r="F328" s="4" t="n">
        <v>1033</v>
      </c>
      <c r="G328" s="4" t="n">
        <v>288</v>
      </c>
    </row>
    <row r="329">
      <c r="A329" s="2" t="n">
        <v>46070</v>
      </c>
      <c r="B329" s="3">
        <f>YEAR(tbl_Vendes[[#This Row],[Data]])</f>
        <v/>
      </c>
      <c r="C329" s="3">
        <f>MONTH(tbl_Vendes[[#This Row],[Data]])</f>
        <v/>
      </c>
      <c r="D329" t="inlineStr">
        <is>
          <t>Botiga física</t>
        </is>
      </c>
      <c r="E329" t="inlineStr">
        <is>
          <t>Girona</t>
        </is>
      </c>
      <c r="F329" s="4" t="n">
        <v>789</v>
      </c>
      <c r="G329" s="4" t="n">
        <v>277</v>
      </c>
    </row>
    <row r="330">
      <c r="A330" s="2" t="n">
        <v>46070</v>
      </c>
      <c r="B330" s="3">
        <f>YEAR(tbl_Vendes[[#This Row],[Data]])</f>
        <v/>
      </c>
      <c r="C330" s="3">
        <f>MONTH(tbl_Vendes[[#This Row],[Data]])</f>
        <v/>
      </c>
      <c r="D330" t="inlineStr">
        <is>
          <t>Distribuïdors</t>
        </is>
      </c>
      <c r="E330" t="inlineStr">
        <is>
          <t>Lleida</t>
        </is>
      </c>
      <c r="F330" s="4" t="n">
        <v>378</v>
      </c>
      <c r="G330" s="4" t="n">
        <v>85</v>
      </c>
    </row>
    <row r="331">
      <c r="A331" s="2" t="n">
        <v>46073</v>
      </c>
      <c r="B331" s="3">
        <f>YEAR(tbl_Vendes[[#This Row],[Data]])</f>
        <v/>
      </c>
      <c r="C331" s="3">
        <f>MONTH(tbl_Vendes[[#This Row],[Data]])</f>
        <v/>
      </c>
      <c r="D331" t="inlineStr">
        <is>
          <t>Distribuïdors</t>
        </is>
      </c>
      <c r="E331" t="inlineStr">
        <is>
          <t>Barcelona</t>
        </is>
      </c>
      <c r="F331" s="4" t="n">
        <v>1313</v>
      </c>
      <c r="G331" s="4" t="n">
        <v>273</v>
      </c>
    </row>
    <row r="332">
      <c r="A332" s="2" t="n">
        <v>46074</v>
      </c>
      <c r="B332" s="3">
        <f>YEAR(tbl_Vendes[[#This Row],[Data]])</f>
        <v/>
      </c>
      <c r="C332" s="3">
        <f>MONTH(tbl_Vendes[[#This Row],[Data]])</f>
        <v/>
      </c>
      <c r="D332" t="inlineStr">
        <is>
          <t>Botiga física</t>
        </is>
      </c>
      <c r="E332" t="inlineStr">
        <is>
          <t>Girona</t>
        </is>
      </c>
      <c r="F332" s="4" t="n">
        <v>1141</v>
      </c>
      <c r="G332" s="4" t="n">
        <v>244</v>
      </c>
    </row>
    <row r="333">
      <c r="A333" s="2" t="n">
        <v>46074</v>
      </c>
      <c r="B333" s="3">
        <f>YEAR(tbl_Vendes[[#This Row],[Data]])</f>
        <v/>
      </c>
      <c r="C333" s="3">
        <f>MONTH(tbl_Vendes[[#This Row],[Data]])</f>
        <v/>
      </c>
      <c r="D333" t="inlineStr">
        <is>
          <t>Comerç electrònic</t>
        </is>
      </c>
      <c r="E333" t="inlineStr">
        <is>
          <t>Barcelona</t>
        </is>
      </c>
      <c r="F333" s="4" t="n">
        <v>1926</v>
      </c>
      <c r="G333" s="4" t="n">
        <v>820</v>
      </c>
    </row>
    <row r="334">
      <c r="A334" s="2" t="n">
        <v>46077</v>
      </c>
      <c r="B334" s="3">
        <f>YEAR(tbl_Vendes[[#This Row],[Data]])</f>
        <v/>
      </c>
      <c r="C334" s="3">
        <f>MONTH(tbl_Vendes[[#This Row],[Data]])</f>
        <v/>
      </c>
      <c r="D334" t="inlineStr">
        <is>
          <t>Distribuïdors</t>
        </is>
      </c>
      <c r="E334" t="inlineStr">
        <is>
          <t>Girona</t>
        </is>
      </c>
      <c r="F334" s="4" t="n">
        <v>637</v>
      </c>
      <c r="G334" s="4" t="n">
        <v>156</v>
      </c>
    </row>
    <row r="335">
      <c r="A335" s="2" t="n">
        <v>46078</v>
      </c>
      <c r="B335" s="3">
        <f>YEAR(tbl_Vendes[[#This Row],[Data]])</f>
        <v/>
      </c>
      <c r="C335" s="3">
        <f>MONTH(tbl_Vendes[[#This Row],[Data]])</f>
        <v/>
      </c>
      <c r="D335" t="inlineStr">
        <is>
          <t>Botiga física</t>
        </is>
      </c>
      <c r="E335" t="inlineStr">
        <is>
          <t>Tarragona</t>
        </is>
      </c>
      <c r="F335" s="4" t="n">
        <v>720</v>
      </c>
      <c r="G335" s="4" t="n">
        <v>160</v>
      </c>
    </row>
    <row r="336">
      <c r="A336" s="2" t="n">
        <v>46079</v>
      </c>
      <c r="B336" s="3">
        <f>YEAR(tbl_Vendes[[#This Row],[Data]])</f>
        <v/>
      </c>
      <c r="C336" s="3">
        <f>MONTH(tbl_Vendes[[#This Row],[Data]])</f>
        <v/>
      </c>
      <c r="D336" t="inlineStr">
        <is>
          <t>Distribuïdors</t>
        </is>
      </c>
      <c r="E336" t="inlineStr">
        <is>
          <t>Girona</t>
        </is>
      </c>
      <c r="F336" s="4" t="n">
        <v>519</v>
      </c>
      <c r="G336" s="4" t="n">
        <v>167</v>
      </c>
    </row>
    <row r="337">
      <c r="A337" s="2" t="n">
        <v>46080</v>
      </c>
      <c r="B337" s="3">
        <f>YEAR(tbl_Vendes[[#This Row],[Data]])</f>
        <v/>
      </c>
      <c r="C337" s="3">
        <f>MONTH(tbl_Vendes[[#This Row],[Data]])</f>
        <v/>
      </c>
      <c r="D337" t="inlineStr">
        <is>
          <t>Botiga física</t>
        </is>
      </c>
      <c r="E337" t="inlineStr">
        <is>
          <t>Lleida</t>
        </is>
      </c>
      <c r="F337" s="4" t="n">
        <v>651</v>
      </c>
      <c r="G337" s="4" t="n">
        <v>173</v>
      </c>
    </row>
    <row r="338">
      <c r="A338" s="2" t="n">
        <v>46082</v>
      </c>
      <c r="B338" s="3">
        <f>YEAR(tbl_Vendes[[#This Row],[Data]])</f>
        <v/>
      </c>
      <c r="C338" s="3">
        <f>MONTH(tbl_Vendes[[#This Row],[Data]])</f>
        <v/>
      </c>
      <c r="D338" t="inlineStr">
        <is>
          <t>Botiga física</t>
        </is>
      </c>
      <c r="E338" t="inlineStr">
        <is>
          <t>Lleida</t>
        </is>
      </c>
      <c r="F338" s="4" t="n">
        <v>890</v>
      </c>
      <c r="G338" s="4" t="n">
        <v>250</v>
      </c>
    </row>
    <row r="339">
      <c r="A339" s="2" t="n">
        <v>46083</v>
      </c>
      <c r="B339" s="3">
        <f>YEAR(tbl_Vendes[[#This Row],[Data]])</f>
        <v/>
      </c>
      <c r="C339" s="3">
        <f>MONTH(tbl_Vendes[[#This Row],[Data]])</f>
        <v/>
      </c>
      <c r="D339" t="inlineStr">
        <is>
          <t>Distribuïdors</t>
        </is>
      </c>
      <c r="E339" t="inlineStr">
        <is>
          <t>Barcelona</t>
        </is>
      </c>
      <c r="F339" s="4" t="n">
        <v>1016</v>
      </c>
      <c r="G339" s="4" t="n">
        <v>416</v>
      </c>
    </row>
    <row r="340">
      <c r="A340" s="2" t="n">
        <v>46086</v>
      </c>
      <c r="B340" s="3">
        <f>YEAR(tbl_Vendes[[#This Row],[Data]])</f>
        <v/>
      </c>
      <c r="C340" s="3">
        <f>MONTH(tbl_Vendes[[#This Row],[Data]])</f>
        <v/>
      </c>
      <c r="D340" t="inlineStr">
        <is>
          <t>Botiga física</t>
        </is>
      </c>
      <c r="E340" t="inlineStr">
        <is>
          <t>Girona</t>
        </is>
      </c>
      <c r="F340" s="4" t="n">
        <v>1126</v>
      </c>
      <c r="G340" s="4" t="n">
        <v>246</v>
      </c>
    </row>
    <row r="341">
      <c r="A341" s="2" t="n">
        <v>46087</v>
      </c>
      <c r="B341" s="3">
        <f>YEAR(tbl_Vendes[[#This Row],[Data]])</f>
        <v/>
      </c>
      <c r="C341" s="3">
        <f>MONTH(tbl_Vendes[[#This Row],[Data]])</f>
        <v/>
      </c>
      <c r="D341" t="inlineStr">
        <is>
          <t>Comerç electrònic</t>
        </is>
      </c>
      <c r="E341" t="inlineStr">
        <is>
          <t>Tarragona</t>
        </is>
      </c>
      <c r="F341" s="4" t="n">
        <v>665</v>
      </c>
      <c r="G341" s="4" t="n">
        <v>296</v>
      </c>
    </row>
    <row r="342">
      <c r="A342" s="2" t="n">
        <v>46088</v>
      </c>
      <c r="B342" s="3">
        <f>YEAR(tbl_Vendes[[#This Row],[Data]])</f>
        <v/>
      </c>
      <c r="C342" s="3">
        <f>MONTH(tbl_Vendes[[#This Row],[Data]])</f>
        <v/>
      </c>
      <c r="D342" t="inlineStr">
        <is>
          <t>Distribuïdors</t>
        </is>
      </c>
      <c r="E342" t="inlineStr">
        <is>
          <t>Girona</t>
        </is>
      </c>
      <c r="F342" s="4" t="n">
        <v>550</v>
      </c>
      <c r="G342" s="4" t="n">
        <v>146</v>
      </c>
    </row>
    <row r="343">
      <c r="A343" s="2" t="n">
        <v>46090</v>
      </c>
      <c r="B343" s="3">
        <f>YEAR(tbl_Vendes[[#This Row],[Data]])</f>
        <v/>
      </c>
      <c r="C343" s="3">
        <f>MONTH(tbl_Vendes[[#This Row],[Data]])</f>
        <v/>
      </c>
      <c r="D343" t="inlineStr">
        <is>
          <t>Comerç electrònic</t>
        </is>
      </c>
      <c r="E343" t="inlineStr">
        <is>
          <t>Girona</t>
        </is>
      </c>
      <c r="F343" s="4" t="n">
        <v>1028</v>
      </c>
      <c r="G343" s="4" t="n">
        <v>369</v>
      </c>
    </row>
    <row r="344">
      <c r="A344" s="2" t="n">
        <v>46091</v>
      </c>
      <c r="B344" s="3">
        <f>YEAR(tbl_Vendes[[#This Row],[Data]])</f>
        <v/>
      </c>
      <c r="C344" s="3">
        <f>MONTH(tbl_Vendes[[#This Row],[Data]])</f>
        <v/>
      </c>
      <c r="D344" t="inlineStr">
        <is>
          <t>Comerç electrònic</t>
        </is>
      </c>
      <c r="E344" t="inlineStr">
        <is>
          <t>Lleida</t>
        </is>
      </c>
      <c r="F344" s="4" t="n">
        <v>656</v>
      </c>
      <c r="G344" s="4" t="n">
        <v>191</v>
      </c>
    </row>
    <row r="345">
      <c r="A345" s="2" t="n">
        <v>46092</v>
      </c>
      <c r="B345" s="3">
        <f>YEAR(tbl_Vendes[[#This Row],[Data]])</f>
        <v/>
      </c>
      <c r="C345" s="3">
        <f>MONTH(tbl_Vendes[[#This Row],[Data]])</f>
        <v/>
      </c>
      <c r="D345" t="inlineStr">
        <is>
          <t>Comerç electrònic</t>
        </is>
      </c>
      <c r="E345" t="inlineStr">
        <is>
          <t>Girona</t>
        </is>
      </c>
      <c r="F345" s="4" t="n">
        <v>1074</v>
      </c>
      <c r="G345" s="4" t="n">
        <v>373</v>
      </c>
    </row>
    <row r="346">
      <c r="A346" s="2" t="n">
        <v>46093</v>
      </c>
      <c r="B346" s="3">
        <f>YEAR(tbl_Vendes[[#This Row],[Data]])</f>
        <v/>
      </c>
      <c r="C346" s="3">
        <f>MONTH(tbl_Vendes[[#This Row],[Data]])</f>
        <v/>
      </c>
      <c r="D346" t="inlineStr">
        <is>
          <t>Botiga física</t>
        </is>
      </c>
      <c r="E346" t="inlineStr">
        <is>
          <t>Barcelona</t>
        </is>
      </c>
      <c r="F346" s="4" t="n">
        <v>2770</v>
      </c>
      <c r="G346" s="4" t="n">
        <v>663</v>
      </c>
    </row>
    <row r="347">
      <c r="A347" s="2" t="n">
        <v>46093</v>
      </c>
      <c r="B347" s="3">
        <f>YEAR(tbl_Vendes[[#This Row],[Data]])</f>
        <v/>
      </c>
      <c r="C347" s="3">
        <f>MONTH(tbl_Vendes[[#This Row],[Data]])</f>
        <v/>
      </c>
      <c r="D347" t="inlineStr">
        <is>
          <t>Distribuïdors</t>
        </is>
      </c>
      <c r="E347" t="inlineStr">
        <is>
          <t>Lleida</t>
        </is>
      </c>
      <c r="F347" s="4" t="n">
        <v>369</v>
      </c>
      <c r="G347" s="4" t="n">
        <v>113</v>
      </c>
    </row>
    <row r="348">
      <c r="A348" s="2" t="n">
        <v>46093</v>
      </c>
      <c r="B348" s="3">
        <f>YEAR(tbl_Vendes[[#This Row],[Data]])</f>
        <v/>
      </c>
      <c r="C348" s="3">
        <f>MONTH(tbl_Vendes[[#This Row],[Data]])</f>
        <v/>
      </c>
      <c r="D348" t="inlineStr">
        <is>
          <t>Distribuïdors</t>
        </is>
      </c>
      <c r="E348" t="inlineStr">
        <is>
          <t>Tarragona</t>
        </is>
      </c>
      <c r="F348" s="4" t="n">
        <v>526</v>
      </c>
      <c r="G348" s="4" t="n">
        <v>110</v>
      </c>
    </row>
    <row r="349">
      <c r="A349" s="2" t="n">
        <v>46095</v>
      </c>
      <c r="B349" s="3">
        <f>YEAR(tbl_Vendes[[#This Row],[Data]])</f>
        <v/>
      </c>
      <c r="C349" s="3">
        <f>MONTH(tbl_Vendes[[#This Row],[Data]])</f>
        <v/>
      </c>
      <c r="D349" t="inlineStr">
        <is>
          <t>Botiga física</t>
        </is>
      </c>
      <c r="E349" t="inlineStr">
        <is>
          <t>Girona</t>
        </is>
      </c>
      <c r="F349" s="4" t="n">
        <v>1223</v>
      </c>
      <c r="G349" s="4" t="n">
        <v>267</v>
      </c>
    </row>
    <row r="350">
      <c r="A350" s="2" t="n">
        <v>46097</v>
      </c>
      <c r="B350" s="3">
        <f>YEAR(tbl_Vendes[[#This Row],[Data]])</f>
        <v/>
      </c>
      <c r="C350" s="3">
        <f>MONTH(tbl_Vendes[[#This Row],[Data]])</f>
        <v/>
      </c>
      <c r="D350" t="inlineStr">
        <is>
          <t>Comerç electrònic</t>
        </is>
      </c>
      <c r="E350" t="inlineStr">
        <is>
          <t>Lleida</t>
        </is>
      </c>
      <c r="F350" s="4" t="n">
        <v>737</v>
      </c>
      <c r="G350" s="4" t="n">
        <v>236</v>
      </c>
    </row>
    <row r="351">
      <c r="A351" s="2" t="n">
        <v>46099</v>
      </c>
      <c r="B351" s="3">
        <f>YEAR(tbl_Vendes[[#This Row],[Data]])</f>
        <v/>
      </c>
      <c r="C351" s="3">
        <f>MONTH(tbl_Vendes[[#This Row],[Data]])</f>
        <v/>
      </c>
      <c r="D351" t="inlineStr">
        <is>
          <t>Distribuïdors</t>
        </is>
      </c>
      <c r="E351" t="inlineStr">
        <is>
          <t>Barcelona</t>
        </is>
      </c>
      <c r="F351" s="4" t="n">
        <v>1007</v>
      </c>
      <c r="G351" s="4" t="n">
        <v>461</v>
      </c>
    </row>
    <row r="352">
      <c r="A352" s="2" t="n">
        <v>46100</v>
      </c>
      <c r="B352" s="3">
        <f>YEAR(tbl_Vendes[[#This Row],[Data]])</f>
        <v/>
      </c>
      <c r="C352" s="3">
        <f>MONTH(tbl_Vendes[[#This Row],[Data]])</f>
        <v/>
      </c>
      <c r="D352" t="inlineStr">
        <is>
          <t>Comerç electrònic</t>
        </is>
      </c>
      <c r="E352" t="inlineStr">
        <is>
          <t>Barcelona</t>
        </is>
      </c>
      <c r="F352" s="4" t="n">
        <v>2537</v>
      </c>
      <c r="G352" s="4" t="n">
        <v>796</v>
      </c>
    </row>
    <row r="353">
      <c r="A353" s="2" t="n">
        <v>46102</v>
      </c>
      <c r="B353" s="3">
        <f>YEAR(tbl_Vendes[[#This Row],[Data]])</f>
        <v/>
      </c>
      <c r="C353" s="3">
        <f>MONTH(tbl_Vendes[[#This Row],[Data]])</f>
        <v/>
      </c>
      <c r="D353" t="inlineStr">
        <is>
          <t>Distribuïdors</t>
        </is>
      </c>
      <c r="E353" t="inlineStr">
        <is>
          <t>Lleida</t>
        </is>
      </c>
      <c r="F353" s="4" t="n">
        <v>384</v>
      </c>
      <c r="G353" s="4" t="n">
        <v>103</v>
      </c>
    </row>
    <row r="354">
      <c r="A354" s="2" t="n">
        <v>46106</v>
      </c>
      <c r="B354" s="3">
        <f>YEAR(tbl_Vendes[[#This Row],[Data]])</f>
        <v/>
      </c>
      <c r="C354" s="3">
        <f>MONTH(tbl_Vendes[[#This Row],[Data]])</f>
        <v/>
      </c>
      <c r="D354" t="inlineStr">
        <is>
          <t>Botiga física</t>
        </is>
      </c>
      <c r="E354" t="inlineStr">
        <is>
          <t>Lleida</t>
        </is>
      </c>
      <c r="F354" s="4" t="n">
        <v>726</v>
      </c>
      <c r="G354" s="4" t="n">
        <v>212</v>
      </c>
    </row>
    <row r="355">
      <c r="A355" s="2" t="n">
        <v>46109</v>
      </c>
      <c r="B355" s="3">
        <f>YEAR(tbl_Vendes[[#This Row],[Data]])</f>
        <v/>
      </c>
      <c r="C355" s="3">
        <f>MONTH(tbl_Vendes[[#This Row],[Data]])</f>
        <v/>
      </c>
      <c r="D355" t="inlineStr">
        <is>
          <t>Botiga física</t>
        </is>
      </c>
      <c r="E355" t="inlineStr">
        <is>
          <t>Barcelona</t>
        </is>
      </c>
      <c r="F355" s="4" t="n">
        <v>2921</v>
      </c>
      <c r="G355" s="4" t="n">
        <v>590</v>
      </c>
    </row>
    <row r="356">
      <c r="A356" s="2" t="n">
        <v>46109</v>
      </c>
      <c r="B356" s="3">
        <f>YEAR(tbl_Vendes[[#This Row],[Data]])</f>
        <v/>
      </c>
      <c r="C356" s="3">
        <f>MONTH(tbl_Vendes[[#This Row],[Data]])</f>
        <v/>
      </c>
      <c r="D356" t="inlineStr">
        <is>
          <t>Botiga física</t>
        </is>
      </c>
      <c r="E356" t="inlineStr">
        <is>
          <t>Tarragona</t>
        </is>
      </c>
      <c r="F356" s="4" t="n">
        <v>848</v>
      </c>
      <c r="G356" s="4" t="n">
        <v>209</v>
      </c>
    </row>
    <row r="357">
      <c r="A357" s="2" t="n">
        <v>46109</v>
      </c>
      <c r="B357" s="3">
        <f>YEAR(tbl_Vendes[[#This Row],[Data]])</f>
        <v/>
      </c>
      <c r="C357" s="3">
        <f>MONTH(tbl_Vendes[[#This Row],[Data]])</f>
        <v/>
      </c>
      <c r="D357" t="inlineStr">
        <is>
          <t>Botiga física</t>
        </is>
      </c>
      <c r="E357" t="inlineStr">
        <is>
          <t>Tarragona</t>
        </is>
      </c>
      <c r="F357" s="4" t="n">
        <v>1079</v>
      </c>
      <c r="G357" s="4" t="n">
        <v>211</v>
      </c>
    </row>
    <row r="358">
      <c r="A358" s="2" t="n">
        <v>46112</v>
      </c>
      <c r="B358" s="3">
        <f>YEAR(tbl_Vendes[[#This Row],[Data]])</f>
        <v/>
      </c>
      <c r="C358" s="3">
        <f>MONTH(tbl_Vendes[[#This Row],[Data]])</f>
        <v/>
      </c>
      <c r="D358" t="inlineStr">
        <is>
          <t>Comerç electrònic</t>
        </is>
      </c>
      <c r="E358" t="inlineStr">
        <is>
          <t>Barcelona</t>
        </is>
      </c>
      <c r="F358" s="4" t="n">
        <v>2617</v>
      </c>
      <c r="G358" s="4" t="n">
        <v>745</v>
      </c>
    </row>
    <row r="359">
      <c r="A359" s="2" t="n">
        <v>46112</v>
      </c>
      <c r="B359" s="3">
        <f>YEAR(tbl_Vendes[[#This Row],[Data]])</f>
        <v/>
      </c>
      <c r="C359" s="3">
        <f>MONTH(tbl_Vendes[[#This Row],[Data]])</f>
        <v/>
      </c>
      <c r="D359" t="inlineStr">
        <is>
          <t>Comerç electrònic</t>
        </is>
      </c>
      <c r="E359" t="inlineStr">
        <is>
          <t>Tarragona</t>
        </is>
      </c>
      <c r="F359" s="4" t="n">
        <v>955</v>
      </c>
      <c r="G359" s="4" t="n">
        <v>278</v>
      </c>
    </row>
    <row r="360">
      <c r="A360" s="2" t="n">
        <v>46112</v>
      </c>
      <c r="B360" s="3">
        <f>YEAR(tbl_Vendes[[#This Row],[Data]])</f>
        <v/>
      </c>
      <c r="C360" s="3">
        <f>MONTH(tbl_Vendes[[#This Row],[Data]])</f>
        <v/>
      </c>
      <c r="D360" t="inlineStr">
        <is>
          <t>Distribuïdors</t>
        </is>
      </c>
      <c r="E360" t="inlineStr">
        <is>
          <t>Girona</t>
        </is>
      </c>
      <c r="F360" s="4" t="n">
        <v>592</v>
      </c>
      <c r="G360" s="4" t="n">
        <v>115</v>
      </c>
    </row>
    <row r="361">
      <c r="A361" s="2" t="n">
        <v>46112</v>
      </c>
      <c r="B361" s="3">
        <f>YEAR(tbl_Vendes[[#This Row],[Data]])</f>
        <v/>
      </c>
      <c r="C361" s="3">
        <f>MONTH(tbl_Vendes[[#This Row],[Data]])</f>
        <v/>
      </c>
      <c r="D361" t="inlineStr">
        <is>
          <t>Distribuïdors</t>
        </is>
      </c>
      <c r="E361" t="inlineStr">
        <is>
          <t>Tarragona</t>
        </is>
      </c>
      <c r="F361" s="4" t="n">
        <v>504</v>
      </c>
      <c r="G361" s="4" t="n">
        <v>104</v>
      </c>
    </row>
  </sheetData>
  <mergeCells count="1">
    <mergeCell ref="I2:I9"/>
  </mergeCells>
  <printOptions headings="1" gridLines="1"/>
  <pageMargins left="0.75" right="0.75" top="1" bottom="1" header="0.5" footer="0.5"/>
  <pageSetup orientation="portrait" paperSize="9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W19"/>
  <sheetViews>
    <sheetView tabSelected="0" workbookViewId="0">
      <selection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9" customWidth="1" min="4" max="4"/>
    <col width="10" customWidth="1" min="5" max="5"/>
    <col width="2" customWidth="1" min="6" max="6"/>
    <col width="27" customWidth="1" min="7" max="7"/>
    <col width="14" customWidth="1" min="8" max="8"/>
    <col width="36" customWidth="1" min="9" max="9"/>
    <col width="2" customWidth="1" min="10" max="10"/>
    <col width="22" customWidth="1" min="11" max="11"/>
    <col width="22" customWidth="1" min="12" max="12"/>
    <col width="2" customWidth="1" min="13" max="13"/>
    <col width="7" customWidth="1" min="17" max="17"/>
    <col width="6" customWidth="1" min="18" max="18"/>
    <col width="9" customWidth="1" min="19" max="19"/>
    <col width="2" customWidth="1" min="20" max="20"/>
    <col width="13" customWidth="1" min="21" max="21"/>
    <col width="18" customWidth="1" min="22" max="22"/>
    <col width="16" customWidth="1" min="23" max="23"/>
  </cols>
  <sheetData>
    <row r="1">
      <c r="A1" s="6" t="inlineStr">
        <is>
          <t>Calculs — resum mensual i KPI amb SUMIFS (en lloc de taula dinàmica)</t>
        </is>
      </c>
      <c r="K1" s="1" t="inlineStr">
        <is>
          <t>Exemple hipotètic — orova.vn</t>
        </is>
      </c>
    </row>
    <row r="2">
      <c r="A2" s="7" t="inlineStr">
        <is>
          <t>td_Mensual — vendes i despeses per mes (filtre Canal + Zona)</t>
        </is>
      </c>
      <c r="G2" s="7" t="inlineStr">
        <is>
          <t>Cel·les de KPI per a les targetes</t>
        </is>
      </c>
      <c r="K2" s="7" t="inlineStr">
        <is>
          <t>Filtres (del full Dashboard)</t>
        </is>
      </c>
      <c r="U2" s="1" t="inlineStr">
        <is>
          <t>Llistes per als desplegables</t>
        </is>
      </c>
    </row>
    <row r="3">
      <c r="A3" s="8" t="inlineStr">
        <is>
          <t>Mes</t>
        </is>
      </c>
      <c r="B3" s="8" t="inlineStr">
        <is>
          <t>Vendes (€)</t>
        </is>
      </c>
      <c r="C3" s="8" t="inlineStr">
        <is>
          <t>Despeses (€)</t>
        </is>
      </c>
      <c r="D3" s="8" t="inlineStr">
        <is>
          <t>Creixement MoM (%)</t>
        </is>
      </c>
      <c r="E3" s="8" t="inlineStr">
        <is>
          <t>ROI (%)</t>
        </is>
      </c>
      <c r="G3" s="8" t="inlineStr">
        <is>
          <t>KPI</t>
        </is>
      </c>
      <c r="H3" s="8" t="inlineStr">
        <is>
          <t>Valor</t>
        </is>
      </c>
      <c r="I3" s="8" t="inlineStr">
        <is>
          <t>Com es calcula</t>
        </is>
      </c>
      <c r="K3" s="8" t="inlineStr">
        <is>
          <t>Filtre</t>
        </is>
      </c>
      <c r="L3" s="8" t="inlineStr">
        <is>
          <t>Valor</t>
        </is>
      </c>
      <c r="Q3" s="8" t="inlineStr">
        <is>
          <t>Any</t>
        </is>
      </c>
      <c r="R3" s="8" t="inlineStr">
        <is>
          <t>Mes</t>
        </is>
      </c>
      <c r="S3" s="8" t="inlineStr">
        <is>
          <t>Clau</t>
        </is>
      </c>
      <c r="U3" s="8" t="inlineStr">
        <is>
          <t>Any</t>
        </is>
      </c>
      <c r="V3" s="8" t="inlineStr">
        <is>
          <t>Canal</t>
        </is>
      </c>
      <c r="W3" s="8" t="inlineStr">
        <is>
          <t>Zona</t>
        </is>
      </c>
    </row>
    <row r="4" ht="26" customHeight="1">
      <c r="A4" s="9" t="inlineStr">
        <is>
          <t>Gen 2025</t>
        </is>
      </c>
      <c r="B4" s="10">
        <f>SUMIFS(tbl_Vendes[Vendes (€)],tbl_Vendes[Any],Q4,tbl_Vendes[Mes],R4,tbl_Vendes[Canal],$L$9,tbl_Vendes[Zona],$L$10)</f>
        <v/>
      </c>
      <c r="C4" s="10">
        <f>SUMIFS(tbl_Vendes[Despeses (€)],tbl_Vendes[Any],Q4,tbl_Vendes[Mes],R4,tbl_Vendes[Canal],$L$9,tbl_Vendes[Zona],$L$10)</f>
        <v/>
      </c>
      <c r="D4" s="11" t="inlineStr">
        <is>
          <t>-</t>
        </is>
      </c>
      <c r="E4" s="12">
        <f>IFERROR((B4-C4)/C4,0)</f>
        <v/>
      </c>
      <c r="F4" s="13" t="n"/>
      <c r="G4" s="9" t="inlineStr">
        <is>
          <t>Vendes totals (€)</t>
        </is>
      </c>
      <c r="H4" s="14">
        <f>SUMIFS(tbl_Vendes[Vendes (€)],tbl_Vendes[Any],"&gt;="&amp;$L$7,tbl_Vendes[Any],"&lt;="&amp;$L$8,tbl_Vendes[Canal],$L$9,tbl_Vendes[Zona],$L$10)</f>
        <v/>
      </c>
      <c r="I4" s="15" t="inlineStr">
        <is>
          <t>SUMIFS sobre tbl_Vendes amb Any, Canal i Zona (a Excel: total de td_Mensual)</t>
        </is>
      </c>
      <c r="J4" s="13" t="n"/>
      <c r="K4" s="9" t="inlineStr">
        <is>
          <t>Any (Dashboard!C3)</t>
        </is>
      </c>
      <c r="L4" s="11">
        <f>Dashboard!$C$3</f>
        <v/>
      </c>
      <c r="Q4" s="16" t="n">
        <v>2025</v>
      </c>
      <c r="R4" s="16" t="n">
        <v>1</v>
      </c>
      <c r="S4" s="16">
        <f>Q4*100+R4</f>
        <v/>
      </c>
      <c r="U4" t="inlineStr">
        <is>
          <t>Tots els anys</t>
        </is>
      </c>
      <c r="V4" t="inlineStr">
        <is>
          <t>Tots els canals</t>
        </is>
      </c>
      <c r="W4" t="inlineStr">
        <is>
          <t>Totes les zones</t>
        </is>
      </c>
    </row>
    <row r="5" ht="26" customHeight="1">
      <c r="A5" s="9" t="inlineStr">
        <is>
          <t>Feb 2025</t>
        </is>
      </c>
      <c r="B5" s="10">
        <f>SUMIFS(tbl_Vendes[Vendes (€)],tbl_Vendes[Any],Q5,tbl_Vendes[Mes],R5,tbl_Vendes[Canal],$L$9,tbl_Vendes[Zona],$L$10)</f>
        <v/>
      </c>
      <c r="C5" s="10">
        <f>SUMIFS(tbl_Vendes[Despeses (€)],tbl_Vendes[Any],Q5,tbl_Vendes[Mes],R5,tbl_Vendes[Canal],$L$9,tbl_Vendes[Zona],$L$10)</f>
        <v/>
      </c>
      <c r="D5" s="12">
        <f>IFERROR((B5-B4)/B4,0)</f>
        <v/>
      </c>
      <c r="E5" s="12">
        <f>IFERROR((B5-C5)/C5,0)</f>
        <v/>
      </c>
      <c r="F5" s="13" t="n"/>
      <c r="G5" s="9" t="inlineStr">
        <is>
          <t>Despeses totals (€)</t>
        </is>
      </c>
      <c r="H5" s="14">
        <f>SUMIFS(tbl_Vendes[Despeses (€)],tbl_Vendes[Any],"&gt;="&amp;$L$7,tbl_Vendes[Any],"&lt;="&amp;$L$8,tbl_Vendes[Canal],$L$9,tbl_Vendes[Zona],$L$10)</f>
        <v/>
      </c>
      <c r="I5" s="15" t="inlineStr">
        <is>
          <t>Igual que H4, amb la columna Despeses (€)</t>
        </is>
      </c>
      <c r="J5" s="13" t="n"/>
      <c r="K5" s="9" t="inlineStr">
        <is>
          <t>Canal (Dashboard!H3)</t>
        </is>
      </c>
      <c r="L5" s="11">
        <f>Dashboard!$H$3</f>
        <v/>
      </c>
      <c r="Q5" s="16" t="n">
        <v>2025</v>
      </c>
      <c r="R5" s="16" t="n">
        <v>2</v>
      </c>
      <c r="S5" s="16">
        <f>Q5*100+R5</f>
        <v/>
      </c>
      <c r="U5" t="n">
        <v>2025</v>
      </c>
      <c r="V5" t="inlineStr">
        <is>
          <t>Botiga física</t>
        </is>
      </c>
      <c r="W5" t="inlineStr">
        <is>
          <t>Barcelona</t>
        </is>
      </c>
    </row>
    <row r="6" ht="26" customHeight="1">
      <c r="A6" s="9" t="inlineStr">
        <is>
          <t>Mar 2025</t>
        </is>
      </c>
      <c r="B6" s="10">
        <f>SUMIFS(tbl_Vendes[Vendes (€)],tbl_Vendes[Any],Q6,tbl_Vendes[Mes],R6,tbl_Vendes[Canal],$L$9,tbl_Vendes[Zona],$L$10)</f>
        <v/>
      </c>
      <c r="C6" s="10">
        <f>SUMIFS(tbl_Vendes[Despeses (€)],tbl_Vendes[Any],Q6,tbl_Vendes[Mes],R6,tbl_Vendes[Canal],$L$9,tbl_Vendes[Zona],$L$10)</f>
        <v/>
      </c>
      <c r="D6" s="12">
        <f>IFERROR((B6-B5)/B5,0)</f>
        <v/>
      </c>
      <c r="E6" s="12">
        <f>IFERROR((B6-C6)/C6,0)</f>
        <v/>
      </c>
      <c r="F6" s="13" t="n"/>
      <c r="G6" s="9" t="inlineStr">
        <is>
          <t>ROI (%)</t>
        </is>
      </c>
      <c r="H6" s="17">
        <f>IFERROR((H4-H5)/H5,0)</f>
        <v/>
      </c>
      <c r="I6" s="15" t="inlineStr">
        <is>
          <t>Fórmula: =SI.ERROR((H4-H5)/H5;0)</t>
        </is>
      </c>
      <c r="J6" s="13" t="n"/>
      <c r="K6" s="9" t="inlineStr">
        <is>
          <t>Zona (Dashboard!M3)</t>
        </is>
      </c>
      <c r="L6" s="11">
        <f>Dashboard!$M$3</f>
        <v/>
      </c>
      <c r="Q6" s="16" t="n">
        <v>2025</v>
      </c>
      <c r="R6" s="16" t="n">
        <v>3</v>
      </c>
      <c r="S6" s="16">
        <f>Q6*100+R6</f>
        <v/>
      </c>
      <c r="U6" t="n">
        <v>2026</v>
      </c>
      <c r="V6" t="inlineStr">
        <is>
          <t>Comerç electrònic</t>
        </is>
      </c>
      <c r="W6" t="inlineStr">
        <is>
          <t>Girona</t>
        </is>
      </c>
    </row>
    <row r="7" ht="26" customHeight="1">
      <c r="A7" s="9" t="inlineStr">
        <is>
          <t>Abr 2025</t>
        </is>
      </c>
      <c r="B7" s="10">
        <f>SUMIFS(tbl_Vendes[Vendes (€)],tbl_Vendes[Any],Q7,tbl_Vendes[Mes],R7,tbl_Vendes[Canal],$L$9,tbl_Vendes[Zona],$L$10)</f>
        <v/>
      </c>
      <c r="C7" s="10">
        <f>SUMIFS(tbl_Vendes[Despeses (€)],tbl_Vendes[Any],Q7,tbl_Vendes[Mes],R7,tbl_Vendes[Canal],$L$9,tbl_Vendes[Zona],$L$10)</f>
        <v/>
      </c>
      <c r="D7" s="12">
        <f>IFERROR((B7-B6)/B6,0)</f>
        <v/>
      </c>
      <c r="E7" s="12">
        <f>IFERROR((B7-C7)/C7,0)</f>
        <v/>
      </c>
      <c r="F7" s="13" t="n"/>
      <c r="G7" s="9" t="inlineStr">
        <is>
          <t>Creixement de l'últim mes (%)</t>
        </is>
      </c>
      <c r="H7" s="17">
        <f>IF(L12&gt;1,IFERROR((INDEX(B4:B18,L12)-INDEX(B4:B18,L12-1))/INDEX(B4:B18,L12-1),0),0)</f>
        <v/>
      </c>
      <c r="I7" s="15" t="inlineStr">
        <is>
          <t>Últim mes de l'any triat (L13) contra el mes anterior (L14)</t>
        </is>
      </c>
      <c r="J7" s="13" t="n"/>
      <c r="K7" s="9" t="inlineStr">
        <is>
          <t>Any inicial</t>
        </is>
      </c>
      <c r="L7" s="18">
        <f>IF(ISNUMBER(L4),L4,MIN(tbl_Vendes[Any]))</f>
        <v/>
      </c>
      <c r="Q7" s="16" t="n">
        <v>2025</v>
      </c>
      <c r="R7" s="16" t="n">
        <v>4</v>
      </c>
      <c r="S7" s="16">
        <f>Q7*100+R7</f>
        <v/>
      </c>
      <c r="V7" t="inlineStr">
        <is>
          <t>Distribuïdors</t>
        </is>
      </c>
      <c r="W7" t="inlineStr">
        <is>
          <t>Lleida</t>
        </is>
      </c>
    </row>
    <row r="8" ht="26" customHeight="1">
      <c r="A8" s="9" t="inlineStr">
        <is>
          <t>Mai 2025</t>
        </is>
      </c>
      <c r="B8" s="10">
        <f>SUMIFS(tbl_Vendes[Vendes (€)],tbl_Vendes[Any],Q8,tbl_Vendes[Mes],R8,tbl_Vendes[Canal],$L$9,tbl_Vendes[Zona],$L$10)</f>
        <v/>
      </c>
      <c r="C8" s="10">
        <f>SUMIFS(tbl_Vendes[Despeses (€)],tbl_Vendes[Any],Q8,tbl_Vendes[Mes],R8,tbl_Vendes[Canal],$L$9,tbl_Vendes[Zona],$L$10)</f>
        <v/>
      </c>
      <c r="D8" s="12">
        <f>IFERROR((B8-B7)/B7,0)</f>
        <v/>
      </c>
      <c r="E8" s="12">
        <f>IFERROR((B8-C8)/C8,0)</f>
        <v/>
      </c>
      <c r="F8" s="13" t="n"/>
      <c r="G8" s="9" t="inlineStr">
        <is>
          <t>Fletxa per a la targeta</t>
        </is>
      </c>
      <c r="H8" s="19">
        <f>H7</f>
        <v/>
      </c>
      <c r="I8" s="15" t="inlineStr">
        <is>
          <t>Fórmula: =H7 amb format ▲ +0,0%;▼ -0,0%</t>
        </is>
      </c>
      <c r="J8" s="13" t="n"/>
      <c r="K8" s="9" t="inlineStr">
        <is>
          <t>Any final</t>
        </is>
      </c>
      <c r="L8" s="18">
        <f>IF(ISNUMBER(L4),L4,MAX(tbl_Vendes[Any]))</f>
        <v/>
      </c>
      <c r="Q8" s="16" t="n">
        <v>2025</v>
      </c>
      <c r="R8" s="16" t="n">
        <v>5</v>
      </c>
      <c r="S8" s="16">
        <f>Q8*100+R8</f>
        <v/>
      </c>
      <c r="W8" t="inlineStr">
        <is>
          <t>Tarragona</t>
        </is>
      </c>
    </row>
    <row r="9">
      <c r="A9" s="16" t="inlineStr">
        <is>
          <t>Jun 2025</t>
        </is>
      </c>
      <c r="B9" s="20">
        <f>SUMIFS(tbl_Vendes[Vendes (€)],tbl_Vendes[Any],Q9,tbl_Vendes[Mes],R9,tbl_Vendes[Canal],$L$9,tbl_Vendes[Zona],$L$10)</f>
        <v/>
      </c>
      <c r="C9" s="20">
        <f>SUMIFS(tbl_Vendes[Despeses (€)],tbl_Vendes[Any],Q9,tbl_Vendes[Mes],R9,tbl_Vendes[Canal],$L$9,tbl_Vendes[Zona],$L$10)</f>
        <v/>
      </c>
      <c r="D9" s="21">
        <f>IFERROR((B9-B8)/B8,0)</f>
        <v/>
      </c>
      <c r="E9" s="21">
        <f>IFERROR((B9-C9)/C9,0)</f>
        <v/>
      </c>
      <c r="K9" s="16" t="inlineStr">
        <is>
          <t>Criteri de canal</t>
        </is>
      </c>
      <c r="L9" s="22">
        <f>IF(L5="Tots els canals","*",L5)</f>
        <v/>
      </c>
      <c r="Q9" s="16" t="n">
        <v>2025</v>
      </c>
      <c r="R9" s="16" t="n">
        <v>6</v>
      </c>
      <c r="S9" s="16">
        <f>Q9*100+R9</f>
        <v/>
      </c>
    </row>
    <row r="10">
      <c r="A10" s="16" t="inlineStr">
        <is>
          <t>Jul 2025</t>
        </is>
      </c>
      <c r="B10" s="20">
        <f>SUMIFS(tbl_Vendes[Vendes (€)],tbl_Vendes[Any],Q10,tbl_Vendes[Mes],R10,tbl_Vendes[Canal],$L$9,tbl_Vendes[Zona],$L$10)</f>
        <v/>
      </c>
      <c r="C10" s="20">
        <f>SUMIFS(tbl_Vendes[Despeses (€)],tbl_Vendes[Any],Q10,tbl_Vendes[Mes],R10,tbl_Vendes[Canal],$L$9,tbl_Vendes[Zona],$L$10)</f>
        <v/>
      </c>
      <c r="D10" s="21">
        <f>IFERROR((B10-B9)/B9,0)</f>
        <v/>
      </c>
      <c r="E10" s="21">
        <f>IFERROR((B10-C10)/C10,0)</f>
        <v/>
      </c>
      <c r="G10" s="23" t="inlineStr">
        <is>
          <t>Aquest fitxer calcula amb SUMIFS perquè una taula dinàmica i les segmentacions creades fora d'Excel no s'obren de manera fiable a totes les versions. A Excel pots substituir td_Mensual per una taula dinàmica real (Pas 3) i H4 per la fórmula GETPIVOTDATA que Excel genera en fer clic al total general (el nom de la funció canvia segons l'idioma). H8 és =H7 amb un format de número personalitzat (▲/▼), que funciona igual en qualsevol idioma d'Excel; la versió amb SI i TEXT de l'article dona el mateix resultat a l'Excel en català. td_Mensual sempre mostra els 15 mesos filtrats per Canal i Zona; el filtre Any s'aplica a H4–H7.</t>
        </is>
      </c>
      <c r="K10" s="16" t="inlineStr">
        <is>
          <t>Criteri de zona</t>
        </is>
      </c>
      <c r="L10" s="22">
        <f>IF(L6="Totes les zones","*",L6)</f>
        <v/>
      </c>
      <c r="Q10" s="16" t="n">
        <v>2025</v>
      </c>
      <c r="R10" s="16" t="n">
        <v>7</v>
      </c>
      <c r="S10" s="16">
        <f>Q10*100+R10</f>
        <v/>
      </c>
    </row>
    <row r="11">
      <c r="A11" s="16" t="inlineStr">
        <is>
          <t>Ago 2025</t>
        </is>
      </c>
      <c r="B11" s="20">
        <f>SUMIFS(tbl_Vendes[Vendes (€)],tbl_Vendes[Any],Q11,tbl_Vendes[Mes],R11,tbl_Vendes[Canal],$L$9,tbl_Vendes[Zona],$L$10)</f>
        <v/>
      </c>
      <c r="C11" s="20">
        <f>SUMIFS(tbl_Vendes[Despeses (€)],tbl_Vendes[Any],Q11,tbl_Vendes[Mes],R11,tbl_Vendes[Canal],$L$9,tbl_Vendes[Zona],$L$10)</f>
        <v/>
      </c>
      <c r="D11" s="21">
        <f>IFERROR((B11-B10)/B10,0)</f>
        <v/>
      </c>
      <c r="E11" s="21">
        <f>IFERROR((B11-C11)/C11,0)</f>
        <v/>
      </c>
      <c r="K11" s="16" t="inlineStr">
        <is>
          <t>Clau de l'últim mes</t>
        </is>
      </c>
      <c r="L11" s="24">
        <f>L8*100+SUMPRODUCT(MAX((tbl_Vendes[Any]=L8)*tbl_Vendes[Mes]))</f>
        <v/>
      </c>
      <c r="Q11" s="16" t="n">
        <v>2025</v>
      </c>
      <c r="R11" s="16" t="n">
        <v>8</v>
      </c>
      <c r="S11" s="16">
        <f>Q11*100+R11</f>
        <v/>
      </c>
    </row>
    <row r="12">
      <c r="A12" s="16" t="inlineStr">
        <is>
          <t>Set 2025</t>
        </is>
      </c>
      <c r="B12" s="20">
        <f>SUMIFS(tbl_Vendes[Vendes (€)],tbl_Vendes[Any],Q12,tbl_Vendes[Mes],R12,tbl_Vendes[Canal],$L$9,tbl_Vendes[Zona],$L$10)</f>
        <v/>
      </c>
      <c r="C12" s="20">
        <f>SUMIFS(tbl_Vendes[Despeses (€)],tbl_Vendes[Any],Q12,tbl_Vendes[Mes],R12,tbl_Vendes[Canal],$L$9,tbl_Vendes[Zona],$L$10)</f>
        <v/>
      </c>
      <c r="D12" s="21">
        <f>IFERROR((B12-B11)/B11,0)</f>
        <v/>
      </c>
      <c r="E12" s="21">
        <f>IFERROR((B12-C12)/C12,0)</f>
        <v/>
      </c>
      <c r="K12" s="16" t="inlineStr">
        <is>
          <t>Fila de l'últim mes</t>
        </is>
      </c>
      <c r="L12" s="24">
        <f>MATCH(L11,$S$4:$S$18,0)</f>
        <v/>
      </c>
      <c r="Q12" s="16" t="n">
        <v>2025</v>
      </c>
      <c r="R12" s="16" t="n">
        <v>9</v>
      </c>
      <c r="S12" s="16">
        <f>Q12*100+R12</f>
        <v/>
      </c>
    </row>
    <row r="13">
      <c r="A13" s="16" t="inlineStr">
        <is>
          <t>Oct 2025</t>
        </is>
      </c>
      <c r="B13" s="20">
        <f>SUMIFS(tbl_Vendes[Vendes (€)],tbl_Vendes[Any],Q13,tbl_Vendes[Mes],R13,tbl_Vendes[Canal],$L$9,tbl_Vendes[Zona],$L$10)</f>
        <v/>
      </c>
      <c r="C13" s="20">
        <f>SUMIFS(tbl_Vendes[Despeses (€)],tbl_Vendes[Any],Q13,tbl_Vendes[Mes],R13,tbl_Vendes[Canal],$L$9,tbl_Vendes[Zona],$L$10)</f>
        <v/>
      </c>
      <c r="D13" s="21">
        <f>IFERROR((B13-B12)/B12,0)</f>
        <v/>
      </c>
      <c r="E13" s="21">
        <f>IFERROR((B13-C13)/C13,0)</f>
        <v/>
      </c>
      <c r="K13" s="16" t="inlineStr">
        <is>
          <t>Últim mes</t>
        </is>
      </c>
      <c r="L13" s="22">
        <f>INDEX($A$4:$A$18,L12)</f>
        <v/>
      </c>
      <c r="Q13" s="16" t="n">
        <v>2025</v>
      </c>
      <c r="R13" s="16" t="n">
        <v>10</v>
      </c>
      <c r="S13" s="16">
        <f>Q13*100+R13</f>
        <v/>
      </c>
    </row>
    <row r="14">
      <c r="A14" s="16" t="inlineStr">
        <is>
          <t>Nov 2025</t>
        </is>
      </c>
      <c r="B14" s="20">
        <f>SUMIFS(tbl_Vendes[Vendes (€)],tbl_Vendes[Any],Q14,tbl_Vendes[Mes],R14,tbl_Vendes[Canal],$L$9,tbl_Vendes[Zona],$L$10)</f>
        <v/>
      </c>
      <c r="C14" s="20">
        <f>SUMIFS(tbl_Vendes[Despeses (€)],tbl_Vendes[Any],Q14,tbl_Vendes[Mes],R14,tbl_Vendes[Canal],$L$9,tbl_Vendes[Zona],$L$10)</f>
        <v/>
      </c>
      <c r="D14" s="21">
        <f>IFERROR((B14-B13)/B13,0)</f>
        <v/>
      </c>
      <c r="E14" s="21">
        <f>IFERROR((B14-C14)/C14,0)</f>
        <v/>
      </c>
      <c r="K14" s="16" t="inlineStr">
        <is>
          <t>Mes anterior</t>
        </is>
      </c>
      <c r="L14" s="22">
        <f>IF(L12&gt;1,INDEX($A$4:$A$18,L12-1),"-")</f>
        <v/>
      </c>
      <c r="Q14" s="16" t="n">
        <v>2025</v>
      </c>
      <c r="R14" s="16" t="n">
        <v>11</v>
      </c>
      <c r="S14" s="16">
        <f>Q14*100+R14</f>
        <v/>
      </c>
    </row>
    <row r="15">
      <c r="A15" s="16" t="inlineStr">
        <is>
          <t>Des 2025</t>
        </is>
      </c>
      <c r="B15" s="20">
        <f>SUMIFS(tbl_Vendes[Vendes (€)],tbl_Vendes[Any],Q15,tbl_Vendes[Mes],R15,tbl_Vendes[Canal],$L$9,tbl_Vendes[Zona],$L$10)</f>
        <v/>
      </c>
      <c r="C15" s="20">
        <f>SUMIFS(tbl_Vendes[Despeses (€)],tbl_Vendes[Any],Q15,tbl_Vendes[Mes],R15,tbl_Vendes[Canal],$L$9,tbl_Vendes[Zona],$L$10)</f>
        <v/>
      </c>
      <c r="D15" s="21">
        <f>IFERROR((B15-B14)/B14,0)</f>
        <v/>
      </c>
      <c r="E15" s="21">
        <f>IFERROR((B15-C15)/C15,0)</f>
        <v/>
      </c>
      <c r="K15" s="16" t="inlineStr">
        <is>
          <t>Període</t>
        </is>
      </c>
      <c r="L15" s="22">
        <f>IF(ISNUMBER(L4),L4&amp;"",UPPER(INDEX($A$4:$A$18,MATCH(L7*100+1,$S$4:$S$18,0)))&amp;" – "&amp;UPPER(L13))</f>
        <v/>
      </c>
      <c r="Q15" s="16" t="n">
        <v>2025</v>
      </c>
      <c r="R15" s="16" t="n">
        <v>12</v>
      </c>
      <c r="S15" s="16">
        <f>Q15*100+R15</f>
        <v/>
      </c>
    </row>
    <row r="16">
      <c r="A16" s="16" t="inlineStr">
        <is>
          <t>Gen 2026</t>
        </is>
      </c>
      <c r="B16" s="20">
        <f>SUMIFS(tbl_Vendes[Vendes (€)],tbl_Vendes[Any],Q16,tbl_Vendes[Mes],R16,tbl_Vendes[Canal],$L$9,tbl_Vendes[Zona],$L$10)</f>
        <v/>
      </c>
      <c r="C16" s="20">
        <f>SUMIFS(tbl_Vendes[Despeses (€)],tbl_Vendes[Any],Q16,tbl_Vendes[Mes],R16,tbl_Vendes[Canal],$L$9,tbl_Vendes[Zona],$L$10)</f>
        <v/>
      </c>
      <c r="D16" s="21">
        <f>IFERROR((B16-B15)/B15,0)</f>
        <v/>
      </c>
      <c r="E16" s="21">
        <f>IFERROR((B16-C16)/C16,0)</f>
        <v/>
      </c>
      <c r="Q16" s="16" t="n">
        <v>2026</v>
      </c>
      <c r="R16" s="16" t="n">
        <v>1</v>
      </c>
      <c r="S16" s="16">
        <f>Q16*100+R16</f>
        <v/>
      </c>
    </row>
    <row r="17">
      <c r="A17" s="16" t="inlineStr">
        <is>
          <t>Feb 2026</t>
        </is>
      </c>
      <c r="B17" s="20">
        <f>SUMIFS(tbl_Vendes[Vendes (€)],tbl_Vendes[Any],Q17,tbl_Vendes[Mes],R17,tbl_Vendes[Canal],$L$9,tbl_Vendes[Zona],$L$10)</f>
        <v/>
      </c>
      <c r="C17" s="20">
        <f>SUMIFS(tbl_Vendes[Despeses (€)],tbl_Vendes[Any],Q17,tbl_Vendes[Mes],R17,tbl_Vendes[Canal],$L$9,tbl_Vendes[Zona],$L$10)</f>
        <v/>
      </c>
      <c r="D17" s="21">
        <f>IFERROR((B17-B16)/B16,0)</f>
        <v/>
      </c>
      <c r="E17" s="21">
        <f>IFERROR((B17-C17)/C17,0)</f>
        <v/>
      </c>
      <c r="Q17" s="16" t="n">
        <v>2026</v>
      </c>
      <c r="R17" s="16" t="n">
        <v>2</v>
      </c>
      <c r="S17" s="16">
        <f>Q17*100+R17</f>
        <v/>
      </c>
    </row>
    <row r="18">
      <c r="A18" s="16" t="inlineStr">
        <is>
          <t>Mar 2026</t>
        </is>
      </c>
      <c r="B18" s="20">
        <f>SUMIFS(tbl_Vendes[Vendes (€)],tbl_Vendes[Any],Q18,tbl_Vendes[Mes],R18,tbl_Vendes[Canal],$L$9,tbl_Vendes[Zona],$L$10)</f>
        <v/>
      </c>
      <c r="C18" s="20">
        <f>SUMIFS(tbl_Vendes[Despeses (€)],tbl_Vendes[Any],Q18,tbl_Vendes[Mes],R18,tbl_Vendes[Canal],$L$9,tbl_Vendes[Zona],$L$10)</f>
        <v/>
      </c>
      <c r="D18" s="21">
        <f>IFERROR((B18-B17)/B17,0)</f>
        <v/>
      </c>
      <c r="E18" s="21">
        <f>IFERROR((B18-C18)/C18,0)</f>
        <v/>
      </c>
      <c r="Q18" s="16" t="n">
        <v>2026</v>
      </c>
      <c r="R18" s="16" t="n">
        <v>3</v>
      </c>
      <c r="S18" s="16">
        <f>Q18*100+R18</f>
        <v/>
      </c>
    </row>
    <row r="19">
      <c r="A19" s="25" t="inlineStr">
        <is>
          <t>Total</t>
        </is>
      </c>
      <c r="B19" s="26">
        <f>SUM(B4:B18)</f>
        <v/>
      </c>
      <c r="C19" s="26">
        <f>SUM(C4:C18)</f>
        <v/>
      </c>
      <c r="D19" s="16" t="n"/>
      <c r="E19" s="27">
        <f>IFERROR((B19-C19)/C19,0)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G10:I19"/>
  </mergeCells>
  <conditionalFormatting sqref="H8">
    <cfRule type="expression" priority="1" dxfId="0">
      <formula>H8&gt;0</formula>
    </cfRule>
    <cfRule type="expression" priority="2" dxfId="1">
      <formula>H8&lt;0</formula>
    </cfRule>
  </conditionalFormatting>
  <printOptions headings="1" gridLines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35"/>
  <sheetViews>
    <sheetView showGridLines="0" showRowColHeaders="0" tabSelected="1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11.5" customWidth="1" min="5" max="5"/>
    <col width="2" customWidth="1" min="6" max="6"/>
    <col width="11.5" customWidth="1" min="7" max="7"/>
    <col width="11.5" customWidth="1" min="8" max="8"/>
    <col width="11.5" customWidth="1" min="9" max="9"/>
    <col width="11.5" customWidth="1" min="10" max="10"/>
    <col width="2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2" customWidth="1" min="16" max="16"/>
  </cols>
  <sheetData>
    <row r="1">
      <c r="A1" s="28" t="n"/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8" t="n"/>
    </row>
    <row r="2" ht="30" customHeight="1">
      <c r="A2" s="28" t="n"/>
      <c r="B2" s="29" t="inlineStr">
        <is>
          <t>Quadre de comandament de vendes</t>
        </is>
      </c>
      <c r="C2" s="28" t="n"/>
      <c r="D2" s="28" t="n"/>
      <c r="E2" s="28" t="n"/>
      <c r="F2" s="28" t="n"/>
      <c r="G2" s="28" t="n"/>
      <c r="H2" s="28" t="n"/>
      <c r="I2" s="28" t="n"/>
      <c r="J2" s="28" t="n"/>
      <c r="K2" s="30" t="inlineStr">
        <is>
          <t>Exemple hipotètic — orova.vn</t>
        </is>
      </c>
      <c r="P2" s="28" t="n"/>
    </row>
    <row r="3" ht="24" customHeight="1">
      <c r="A3" s="28" t="n"/>
      <c r="B3" s="31" t="inlineStr">
        <is>
          <t>Any</t>
        </is>
      </c>
      <c r="C3" s="32" t="inlineStr">
        <is>
          <t>Tots els anys</t>
        </is>
      </c>
      <c r="D3" s="33" t="n"/>
      <c r="E3" s="28" t="n"/>
      <c r="F3" s="28" t="n"/>
      <c r="G3" s="31" t="inlineStr">
        <is>
          <t>Canal</t>
        </is>
      </c>
      <c r="H3" s="32" t="inlineStr">
        <is>
          <t>Tots els canals</t>
        </is>
      </c>
      <c r="I3" s="33" t="n"/>
      <c r="J3" s="28" t="n"/>
      <c r="K3" s="28" t="n"/>
      <c r="L3" s="31" t="inlineStr">
        <is>
          <t>Zona</t>
        </is>
      </c>
      <c r="M3" s="32" t="inlineStr">
        <is>
          <t>Totes les zones</t>
        </is>
      </c>
      <c r="N3" s="33" t="n"/>
      <c r="O3" s="28" t="n"/>
      <c r="P3" s="28" t="n"/>
    </row>
    <row r="4" ht="8" customHeight="1">
      <c r="A4" s="28" t="n"/>
      <c r="B4" s="28" t="n"/>
      <c r="C4" s="28" t="n"/>
      <c r="D4" s="28" t="n"/>
      <c r="E4" s="28" t="n"/>
      <c r="F4" s="28" t="n"/>
      <c r="G4" s="28" t="n"/>
      <c r="H4" s="28" t="n"/>
      <c r="I4" s="28" t="n"/>
      <c r="J4" s="28" t="n"/>
      <c r="K4" s="28" t="n"/>
      <c r="L4" s="28" t="n"/>
      <c r="M4" s="28" t="n"/>
      <c r="N4" s="28" t="n"/>
      <c r="O4" s="28" t="n"/>
      <c r="P4" s="28" t="n"/>
    </row>
    <row r="5" ht="20" customHeight="1">
      <c r="A5" s="28" t="n"/>
      <c r="B5" s="34">
        <f>"VENDES TOTALS "&amp;Calculs!$L$15</f>
        <v/>
      </c>
      <c r="C5" s="35" t="n"/>
      <c r="D5" s="35" t="n"/>
      <c r="E5" s="36" t="n"/>
      <c r="F5" s="28" t="n"/>
      <c r="G5" s="34">
        <f>"DESPESES TOTALS "&amp;Calculs!$L$15</f>
        <v/>
      </c>
      <c r="H5" s="35" t="n"/>
      <c r="I5" s="35" t="n"/>
      <c r="J5" s="36" t="n"/>
      <c r="K5" s="28" t="n"/>
      <c r="L5" s="34">
        <f>"ROI "&amp;Calculs!$L$15</f>
        <v/>
      </c>
      <c r="M5" s="35" t="n"/>
      <c r="N5" s="35" t="n"/>
      <c r="O5" s="36" t="n"/>
      <c r="P5" s="28" t="n"/>
    </row>
    <row r="6" ht="36" customHeight="1">
      <c r="A6" s="28" t="n"/>
      <c r="B6" s="37">
        <f>Calculs!$H$4</f>
        <v/>
      </c>
      <c r="C6" s="38" t="n"/>
      <c r="D6" s="38" t="n"/>
      <c r="E6" s="39" t="n"/>
      <c r="F6" s="28" t="n"/>
      <c r="G6" s="37">
        <f>Calculs!$H$5</f>
        <v/>
      </c>
      <c r="H6" s="38" t="n"/>
      <c r="I6" s="38" t="n"/>
      <c r="J6" s="39" t="n"/>
      <c r="K6" s="28" t="n"/>
      <c r="L6" s="40">
        <f>Calculs!$H$6</f>
        <v/>
      </c>
      <c r="M6" s="38" t="n"/>
      <c r="N6" s="38" t="n"/>
      <c r="O6" s="39" t="n"/>
      <c r="P6" s="28" t="n"/>
    </row>
    <row r="7" ht="18" customHeight="1">
      <c r="A7" s="28" t="n"/>
      <c r="B7" s="41">
        <f>Calculs!$H$8</f>
        <v/>
      </c>
      <c r="C7" s="38" t="n"/>
      <c r="D7" s="38" t="n"/>
      <c r="E7" s="39" t="n"/>
      <c r="F7" s="28" t="n"/>
      <c r="G7" s="42">
        <f>"Canal: "&amp;Calculs!$L$5</f>
        <v/>
      </c>
      <c r="H7" s="38" t="n"/>
      <c r="I7" s="38" t="n"/>
      <c r="J7" s="39" t="n"/>
      <c r="K7" s="28" t="n"/>
      <c r="L7" s="42" t="inlineStr">
        <is>
          <t>(Vendes − Despeses) ÷ Despeses</t>
        </is>
      </c>
      <c r="M7" s="38" t="n"/>
      <c r="N7" s="38" t="n"/>
      <c r="O7" s="39" t="n"/>
      <c r="P7" s="28" t="n"/>
    </row>
    <row r="8" ht="18" customHeight="1">
      <c r="A8" s="28" t="n"/>
      <c r="B8" s="43">
        <f>"Últim mes ("&amp;Calculs!$L$13&amp;") vs "&amp;Calculs!$L$14</f>
        <v/>
      </c>
      <c r="C8" s="44" t="n"/>
      <c r="D8" s="44" t="n"/>
      <c r="E8" s="45" t="n"/>
      <c r="F8" s="28" t="n"/>
      <c r="G8" s="43">
        <f>"Zona: "&amp;Calculs!$L$6</f>
        <v/>
      </c>
      <c r="H8" s="44" t="n"/>
      <c r="I8" s="44" t="n"/>
      <c r="J8" s="45" t="n"/>
      <c r="K8" s="28" t="n"/>
      <c r="L8" s="43" t="inlineStr">
        <is>
          <t>Fórmula a Calculs!H6</t>
        </is>
      </c>
      <c r="M8" s="44" t="n"/>
      <c r="N8" s="44" t="n"/>
      <c r="O8" s="45" t="n"/>
      <c r="P8" s="28" t="n"/>
    </row>
    <row r="9" ht="16" customHeight="1">
      <c r="A9" s="28" t="n"/>
      <c r="B9" s="46" t="inlineStr">
        <is>
          <t>Les llistes desplegables Any, Canal i Zona fan la feina de les segmentacions: tria un valor i tot el panell canvia.</t>
        </is>
      </c>
      <c r="C9" s="28" t="n"/>
      <c r="D9" s="28" t="n"/>
      <c r="E9" s="28" t="n"/>
      <c r="F9" s="28" t="n"/>
      <c r="G9" s="28" t="n"/>
      <c r="H9" s="28" t="n"/>
      <c r="I9" s="28" t="n"/>
      <c r="J9" s="28" t="n"/>
      <c r="K9" s="28" t="n"/>
      <c r="L9" s="28" t="n"/>
      <c r="M9" s="28" t="n"/>
      <c r="N9" s="28" t="n"/>
      <c r="O9" s="28" t="n"/>
      <c r="P9" s="28" t="n"/>
    </row>
    <row r="10">
      <c r="A10" s="28" t="n"/>
      <c r="B10" s="28" t="n"/>
      <c r="C10" s="28" t="n"/>
      <c r="D10" s="28" t="n"/>
      <c r="E10" s="28" t="n"/>
      <c r="F10" s="28" t="n"/>
      <c r="G10" s="28" t="n"/>
      <c r="H10" s="28" t="n"/>
      <c r="I10" s="28" t="n"/>
      <c r="J10" s="28" t="n"/>
      <c r="K10" s="28" t="n"/>
      <c r="L10" s="28" t="n"/>
      <c r="M10" s="28" t="n"/>
      <c r="N10" s="28" t="n"/>
      <c r="O10" s="28" t="n"/>
      <c r="P10" s="28" t="n"/>
    </row>
    <row r="11">
      <c r="A11" s="28" t="n"/>
      <c r="B11" s="28" t="n"/>
      <c r="C11" s="28" t="n"/>
      <c r="D11" s="28" t="n"/>
      <c r="E11" s="28" t="n"/>
      <c r="F11" s="28" t="n"/>
      <c r="G11" s="28" t="n"/>
      <c r="H11" s="28" t="n"/>
      <c r="I11" s="28" t="n"/>
      <c r="J11" s="28" t="n"/>
      <c r="K11" s="28" t="n"/>
      <c r="L11" s="28" t="n"/>
      <c r="M11" s="28" t="n"/>
      <c r="N11" s="28" t="n"/>
      <c r="O11" s="28" t="n"/>
      <c r="P11" s="28" t="n"/>
    </row>
    <row r="12">
      <c r="A12" s="28" t="n"/>
      <c r="B12" s="28" t="n"/>
      <c r="C12" s="28" t="n"/>
      <c r="D12" s="28" t="n"/>
      <c r="E12" s="28" t="n"/>
      <c r="F12" s="28" t="n"/>
      <c r="G12" s="28" t="n"/>
      <c r="H12" s="28" t="n"/>
      <c r="I12" s="28" t="n"/>
      <c r="J12" s="28" t="n"/>
      <c r="K12" s="28" t="n"/>
      <c r="L12" s="28" t="n"/>
      <c r="M12" s="28" t="n"/>
      <c r="N12" s="28" t="n"/>
      <c r="O12" s="28" t="n"/>
      <c r="P12" s="28" t="n"/>
    </row>
    <row r="13">
      <c r="A13" s="28" t="n"/>
      <c r="B13" s="28" t="n"/>
      <c r="C13" s="28" t="n"/>
      <c r="D13" s="28" t="n"/>
      <c r="E13" s="28" t="n"/>
      <c r="F13" s="28" t="n"/>
      <c r="G13" s="28" t="n"/>
      <c r="H13" s="28" t="n"/>
      <c r="I13" s="28" t="n"/>
      <c r="J13" s="28" t="n"/>
      <c r="K13" s="28" t="n"/>
      <c r="L13" s="28" t="n"/>
      <c r="M13" s="28" t="n"/>
      <c r="N13" s="28" t="n"/>
      <c r="O13" s="28" t="n"/>
      <c r="P13" s="28" t="n"/>
    </row>
    <row r="14">
      <c r="A14" s="28" t="n"/>
      <c r="B14" s="28" t="n"/>
      <c r="C14" s="28" t="n"/>
      <c r="D14" s="28" t="n"/>
      <c r="E14" s="28" t="n"/>
      <c r="F14" s="28" t="n"/>
      <c r="G14" s="28" t="n"/>
      <c r="H14" s="28" t="n"/>
      <c r="I14" s="28" t="n"/>
      <c r="J14" s="28" t="n"/>
      <c r="K14" s="28" t="n"/>
      <c r="L14" s="28" t="n"/>
      <c r="M14" s="28" t="n"/>
      <c r="N14" s="28" t="n"/>
      <c r="O14" s="28" t="n"/>
      <c r="P14" s="28" t="n"/>
    </row>
    <row r="15">
      <c r="A15" s="28" t="n"/>
      <c r="B15" s="28" t="n"/>
      <c r="C15" s="28" t="n"/>
      <c r="D15" s="28" t="n"/>
      <c r="E15" s="28" t="n"/>
      <c r="F15" s="28" t="n"/>
      <c r="G15" s="28" t="n"/>
      <c r="H15" s="28" t="n"/>
      <c r="I15" s="28" t="n"/>
      <c r="J15" s="28" t="n"/>
      <c r="K15" s="28" t="n"/>
      <c r="L15" s="28" t="n"/>
      <c r="M15" s="28" t="n"/>
      <c r="N15" s="28" t="n"/>
      <c r="O15" s="28" t="n"/>
      <c r="P15" s="28" t="n"/>
    </row>
    <row r="16">
      <c r="A16" s="28" t="n"/>
      <c r="B16" s="28" t="n"/>
      <c r="C16" s="28" t="n"/>
      <c r="D16" s="28" t="n"/>
      <c r="E16" s="28" t="n"/>
      <c r="F16" s="28" t="n"/>
      <c r="G16" s="28" t="n"/>
      <c r="H16" s="28" t="n"/>
      <c r="I16" s="28" t="n"/>
      <c r="J16" s="28" t="n"/>
      <c r="K16" s="28" t="n"/>
      <c r="L16" s="28" t="n"/>
      <c r="M16" s="28" t="n"/>
      <c r="N16" s="28" t="n"/>
      <c r="O16" s="28" t="n"/>
      <c r="P16" s="28" t="n"/>
    </row>
    <row r="17">
      <c r="A17" s="28" t="n"/>
      <c r="B17" s="28" t="n"/>
      <c r="C17" s="28" t="n"/>
      <c r="D17" s="28" t="n"/>
      <c r="E17" s="28" t="n"/>
      <c r="F17" s="28" t="n"/>
      <c r="G17" s="28" t="n"/>
      <c r="H17" s="28" t="n"/>
      <c r="I17" s="28" t="n"/>
      <c r="J17" s="28" t="n"/>
      <c r="K17" s="28" t="n"/>
      <c r="L17" s="28" t="n"/>
      <c r="M17" s="28" t="n"/>
      <c r="N17" s="28" t="n"/>
      <c r="O17" s="28" t="n"/>
      <c r="P17" s="28" t="n"/>
    </row>
    <row r="18">
      <c r="A18" s="28" t="n"/>
      <c r="B18" s="28" t="n"/>
      <c r="C18" s="28" t="n"/>
      <c r="D18" s="28" t="n"/>
      <c r="E18" s="28" t="n"/>
      <c r="F18" s="28" t="n"/>
      <c r="G18" s="28" t="n"/>
      <c r="H18" s="28" t="n"/>
      <c r="I18" s="28" t="n"/>
      <c r="J18" s="28" t="n"/>
      <c r="K18" s="28" t="n"/>
      <c r="L18" s="28" t="n"/>
      <c r="M18" s="28" t="n"/>
      <c r="N18" s="28" t="n"/>
      <c r="O18" s="28" t="n"/>
      <c r="P18" s="28" t="n"/>
    </row>
    <row r="19">
      <c r="A19" s="28" t="n"/>
      <c r="B19" s="28" t="n"/>
      <c r="C19" s="28" t="n"/>
      <c r="D19" s="28" t="n"/>
      <c r="E19" s="28" t="n"/>
      <c r="F19" s="28" t="n"/>
      <c r="G19" s="28" t="n"/>
      <c r="H19" s="28" t="n"/>
      <c r="I19" s="28" t="n"/>
      <c r="J19" s="28" t="n"/>
      <c r="K19" s="28" t="n"/>
      <c r="L19" s="28" t="n"/>
      <c r="M19" s="28" t="n"/>
      <c r="N19" s="28" t="n"/>
      <c r="O19" s="28" t="n"/>
      <c r="P19" s="28" t="n"/>
    </row>
    <row r="20">
      <c r="A20" s="28" t="n"/>
      <c r="B20" s="28" t="n"/>
      <c r="C20" s="28" t="n"/>
      <c r="D20" s="28" t="n"/>
      <c r="E20" s="28" t="n"/>
      <c r="F20" s="28" t="n"/>
      <c r="G20" s="28" t="n"/>
      <c r="H20" s="28" t="n"/>
      <c r="I20" s="28" t="n"/>
      <c r="J20" s="28" t="n"/>
      <c r="K20" s="28" t="n"/>
      <c r="L20" s="28" t="n"/>
      <c r="M20" s="28" t="n"/>
      <c r="N20" s="28" t="n"/>
      <c r="O20" s="28" t="n"/>
      <c r="P20" s="28" t="n"/>
    </row>
    <row r="21">
      <c r="A21" s="28" t="n"/>
      <c r="B21" s="28" t="n"/>
      <c r="C21" s="28" t="n"/>
      <c r="D21" s="28" t="n"/>
      <c r="E21" s="28" t="n"/>
      <c r="F21" s="28" t="n"/>
      <c r="G21" s="28" t="n"/>
      <c r="H21" s="28" t="n"/>
      <c r="I21" s="28" t="n"/>
      <c r="J21" s="28" t="n"/>
      <c r="K21" s="28" t="n"/>
      <c r="L21" s="28" t="n"/>
      <c r="M21" s="28" t="n"/>
      <c r="N21" s="28" t="n"/>
      <c r="O21" s="28" t="n"/>
      <c r="P21" s="28" t="n"/>
    </row>
    <row r="22">
      <c r="A22" s="28" t="n"/>
      <c r="B22" s="28" t="n"/>
      <c r="C22" s="28" t="n"/>
      <c r="D22" s="28" t="n"/>
      <c r="E22" s="28" t="n"/>
      <c r="F22" s="28" t="n"/>
      <c r="G22" s="28" t="n"/>
      <c r="H22" s="28" t="n"/>
      <c r="I22" s="28" t="n"/>
      <c r="J22" s="28" t="n"/>
      <c r="K22" s="28" t="n"/>
      <c r="L22" s="28" t="n"/>
      <c r="M22" s="28" t="n"/>
      <c r="N22" s="28" t="n"/>
      <c r="O22" s="28" t="n"/>
      <c r="P22" s="28" t="n"/>
    </row>
    <row r="23">
      <c r="A23" s="28" t="n"/>
      <c r="B23" s="28" t="n"/>
      <c r="C23" s="28" t="n"/>
      <c r="D23" s="28" t="n"/>
      <c r="E23" s="28" t="n"/>
      <c r="F23" s="28" t="n"/>
      <c r="G23" s="28" t="n"/>
      <c r="H23" s="28" t="n"/>
      <c r="I23" s="28" t="n"/>
      <c r="J23" s="28" t="n"/>
      <c r="K23" s="28" t="n"/>
      <c r="L23" s="28" t="n"/>
      <c r="M23" s="28" t="n"/>
      <c r="N23" s="28" t="n"/>
      <c r="O23" s="28" t="n"/>
      <c r="P23" s="28" t="n"/>
    </row>
    <row r="24">
      <c r="A24" s="28" t="n"/>
      <c r="B24" s="28" t="n"/>
      <c r="C24" s="28" t="n"/>
      <c r="D24" s="28" t="n"/>
      <c r="E24" s="28" t="n"/>
      <c r="F24" s="28" t="n"/>
      <c r="G24" s="28" t="n"/>
      <c r="H24" s="28" t="n"/>
      <c r="I24" s="28" t="n"/>
      <c r="J24" s="28" t="n"/>
      <c r="K24" s="28" t="n"/>
      <c r="L24" s="28" t="n"/>
      <c r="M24" s="28" t="n"/>
      <c r="N24" s="28" t="n"/>
      <c r="O24" s="28" t="n"/>
      <c r="P24" s="28" t="n"/>
    </row>
    <row r="25">
      <c r="A25" s="28" t="n"/>
      <c r="B25" s="28" t="n"/>
      <c r="C25" s="28" t="n"/>
      <c r="D25" s="28" t="n"/>
      <c r="E25" s="28" t="n"/>
      <c r="F25" s="28" t="n"/>
      <c r="G25" s="28" t="n"/>
      <c r="H25" s="28" t="n"/>
      <c r="I25" s="28" t="n"/>
      <c r="J25" s="28" t="n"/>
      <c r="K25" s="28" t="n"/>
      <c r="L25" s="28" t="n"/>
      <c r="M25" s="28" t="n"/>
      <c r="N25" s="28" t="n"/>
      <c r="O25" s="28" t="n"/>
      <c r="P25" s="28" t="n"/>
    </row>
    <row r="26">
      <c r="A26" s="28" t="n"/>
      <c r="B26" s="28" t="n"/>
      <c r="C26" s="28" t="n"/>
      <c r="D26" s="28" t="n"/>
      <c r="E26" s="28" t="n"/>
      <c r="F26" s="28" t="n"/>
      <c r="G26" s="28" t="n"/>
      <c r="H26" s="28" t="n"/>
      <c r="I26" s="28" t="n"/>
      <c r="J26" s="28" t="n"/>
      <c r="K26" s="28" t="n"/>
      <c r="L26" s="28" t="n"/>
      <c r="M26" s="28" t="n"/>
      <c r="N26" s="28" t="n"/>
      <c r="O26" s="28" t="n"/>
      <c r="P26" s="28" t="n"/>
    </row>
    <row r="27">
      <c r="A27" s="28" t="n"/>
      <c r="B27" s="28" t="n"/>
      <c r="C27" s="28" t="n"/>
      <c r="D27" s="28" t="n"/>
      <c r="E27" s="28" t="n"/>
      <c r="F27" s="28" t="n"/>
      <c r="G27" s="28" t="n"/>
      <c r="H27" s="28" t="n"/>
      <c r="I27" s="28" t="n"/>
      <c r="J27" s="28" t="n"/>
      <c r="K27" s="28" t="n"/>
      <c r="L27" s="28" t="n"/>
      <c r="M27" s="28" t="n"/>
      <c r="N27" s="28" t="n"/>
      <c r="O27" s="28" t="n"/>
      <c r="P27" s="28" t="n"/>
    </row>
    <row r="28">
      <c r="A28" s="28" t="n"/>
      <c r="B28" s="47" t="inlineStr">
        <is>
          <t>Com funciona aquest fitxer</t>
        </is>
      </c>
      <c r="C28" s="28" t="n"/>
      <c r="D28" s="28" t="n"/>
      <c r="E28" s="28" t="n"/>
      <c r="F28" s="28" t="n"/>
      <c r="G28" s="28" t="n"/>
      <c r="H28" s="28" t="n"/>
      <c r="I28" s="28" t="n"/>
      <c r="J28" s="28" t="n"/>
      <c r="K28" s="28" t="n"/>
      <c r="L28" s="28" t="n"/>
      <c r="M28" s="28" t="n"/>
      <c r="N28" s="28" t="n"/>
      <c r="O28" s="28" t="n"/>
      <c r="P28" s="28" t="n"/>
    </row>
    <row r="29">
      <c r="A29" s="28" t="n"/>
      <c r="B29" s="48" t="inlineStr">
        <is>
          <t>Les llistes desplegables Any (C3), Canal (H3) i Zona (M3) substitueixen les segmentacions del Pas 6. Les targetes llegeixen les cel·les Calculs!H4, H5 i H6, i la fletxa ▲/▼ surt de Calculs!H8 (creixement de l'últim mes respecte de l'anterior). Tot es calcula amb SUMIFS sobre tbl_Vendes, de manera que el panell canvia a l'instant, sense Actualitza-ho tot. Els gràfics mostren els 15 mesos filtrats per Canal i Zona. A Excel pots construir el mateix panell amb taules dinàmiques, gràfics dinàmics i segmentacions, tal com explica la guia. Els fulls Dashboard i Calculs estan protegits sense contrasenya (Revisió &gt; Desprotegeix el full); només C3, H3 i M3 estan desbloquejades. Calculs es deixa visible perquè vegis les fórmules: a Excel la pots amagar (clic dret a la pestanya &gt; Amaga).</t>
        </is>
      </c>
      <c r="C29" s="49" t="n"/>
      <c r="D29" s="49" t="n"/>
      <c r="E29" s="49" t="n"/>
      <c r="F29" s="49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28" t="n"/>
    </row>
    <row r="30">
      <c r="A30" s="28" t="n"/>
      <c r="B30" s="49" t="n"/>
      <c r="C30" s="49" t="n"/>
      <c r="D30" s="49" t="n"/>
      <c r="E30" s="49" t="n"/>
      <c r="F30" s="49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28" t="n"/>
    </row>
    <row r="31">
      <c r="A31" s="28" t="n"/>
      <c r="B31" s="49" t="n"/>
      <c r="C31" s="49" t="n"/>
      <c r="D31" s="49" t="n"/>
      <c r="E31" s="49" t="n"/>
      <c r="F31" s="49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28" t="n"/>
    </row>
    <row r="32">
      <c r="A32" s="28" t="n"/>
      <c r="B32" s="49" t="n"/>
      <c r="C32" s="49" t="n"/>
      <c r="D32" s="49" t="n"/>
      <c r="E32" s="49" t="n"/>
      <c r="F32" s="49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28" t="n"/>
    </row>
    <row r="33">
      <c r="A33" s="28" t="n"/>
      <c r="B33" s="49" t="n"/>
      <c r="C33" s="49" t="n"/>
      <c r="D33" s="49" t="n"/>
      <c r="E33" s="49" t="n"/>
      <c r="F33" s="49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28" t="n"/>
    </row>
    <row r="34" ht="18" customHeight="1">
      <c r="A34" s="28" t="n"/>
      <c r="B34" s="50" t="inlineStr">
        <is>
          <t>Exemple hipotètic — orova.vn</t>
        </is>
      </c>
      <c r="C34" s="28" t="n"/>
      <c r="D34" s="28" t="n"/>
      <c r="E34" s="28" t="n"/>
      <c r="F34" s="28" t="n"/>
      <c r="G34" s="28" t="n"/>
      <c r="H34" s="28" t="n"/>
      <c r="I34" s="28" t="n"/>
      <c r="J34" s="28" t="n"/>
      <c r="K34" s="28" t="n"/>
      <c r="L34" s="28" t="n"/>
      <c r="M34" s="28" t="n"/>
      <c r="N34" s="28" t="n"/>
      <c r="O34" s="28" t="n"/>
      <c r="P34" s="28" t="n"/>
    </row>
    <row r="35">
      <c r="A35" s="28" t="n"/>
      <c r="B35" s="28" t="n"/>
      <c r="C35" s="28" t="n"/>
      <c r="D35" s="28" t="n"/>
      <c r="E35" s="28" t="n"/>
      <c r="F35" s="28" t="n"/>
      <c r="G35" s="28" t="n"/>
      <c r="H35" s="28" t="n"/>
      <c r="I35" s="28" t="n"/>
      <c r="J35" s="28" t="n"/>
      <c r="K35" s="28" t="n"/>
      <c r="L35" s="28" t="n"/>
      <c r="M35" s="28" t="n"/>
      <c r="N35" s="28" t="n"/>
      <c r="O35" s="28" t="n"/>
      <c r="P35" s="2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7">
    <mergeCell ref="L5:O5"/>
    <mergeCell ref="G6:J6"/>
    <mergeCell ref="L8:O8"/>
    <mergeCell ref="B8:E8"/>
    <mergeCell ref="G8:J8"/>
    <mergeCell ref="B29:O33"/>
    <mergeCell ref="B6:E6"/>
    <mergeCell ref="K2:O2"/>
    <mergeCell ref="B7:E7"/>
    <mergeCell ref="G7:J7"/>
    <mergeCell ref="L6:O6"/>
    <mergeCell ref="B5:E5"/>
    <mergeCell ref="M3:N3"/>
    <mergeCell ref="L7:O7"/>
    <mergeCell ref="C3:D3"/>
    <mergeCell ref="G5:J5"/>
    <mergeCell ref="H3:I3"/>
  </mergeCells>
  <conditionalFormatting sqref="B7">
    <cfRule type="expression" priority="1" dxfId="2">
      <formula>AND(ISNUMBER(B7),B7&gt;0)</formula>
    </cfRule>
    <cfRule type="expression" priority="2" dxfId="3">
      <formula>AND(ISNUMBER(B7),B7&lt;0)</formula>
    </cfRule>
  </conditionalFormatting>
  <dataValidations count="3">
    <dataValidation sqref="C3" showDropDown="0" showInputMessage="0" showErrorMessage="1" allowBlank="0" errorTitle="Any" error="Tria un valor de la llista." type="list">
      <formula1>Calculs!$U$4:$U$6</formula1>
    </dataValidation>
    <dataValidation sqref="H3" showDropDown="0" showInputMessage="0" showErrorMessage="1" allowBlank="0" errorTitle="Canal" error="Tria un valor de la llista." type="list">
      <formula1>Calculs!$V$4:$V$7</formula1>
    </dataValidation>
    <dataValidation sqref="M3" showDropDown="0" showInputMessage="0" showErrorMessage="1" allowBlank="0" errorTitle="Zona" error="Tria un valor de la llista." type="list">
      <formula1>Calculs!$W$4:$W$8</formula1>
    </dataValidation>
  </dataValidations>
  <printOptions headings="0" gridLines="0"/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2026-10-25T05:50:49Z</dcterms:created>
  <dcterms:modified xmlns:dcterms="http://purl.org/dc/terms/" xmlns:xsi="http://www.w3.org/2001/XMLSchema-instance" xsi:type="dcterms:W3CDTF">2026-10-25T05:50:49Z</dcterms:modified>
</cp:coreProperties>
</file>