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Dati" sheetId="1" state="visible" r:id="rId1"/>
    <sheet xmlns:r="http://schemas.openxmlformats.org/officeDocument/2006/relationships" name="Calcoli" sheetId="2" state="visible" r:id="rId2"/>
    <sheet xmlns:r="http://schemas.openxmlformats.org/officeDocument/2006/relationships" name="Dashboard" sheetId="3" state="visible" r:id="rId3"/>
  </sheets>
  <definedNames>
    <definedName name="Anno_Scelto">Calcoli!$B$3</definedName>
    <definedName name="Mese_Scelto">Calcoli!$B$4</definedName>
    <definedName name="Canale_Scelto">Calcoli!$B$5</definedName>
    <definedName name="N_Mese">Calcoli!$B$6</definedName>
    <definedName name="Inizio">Calcoli!$B$7</definedName>
    <definedName name="Fine">Calcoli!$B$8</definedName>
    <definedName name="Inizio_AP">Calcoli!$B$9</definedName>
    <definedName name="Fine_AP">Calcoli!$B$10</definedName>
    <definedName name="Crit_Canale">Calcoli!$B$11</definedName>
    <definedName name="Fatt_Clienti">Calcoli!$M$4:$M$31</definedName>
    <definedName name="Soglia_A">Calcoli!$R$4</definedName>
    <definedName name="Soglia_B">Calcoli!$R$5</definedName>
    <definedName name="Elenco_Mesi">Calcoli!$U$5:$U$16</definedName>
    <definedName name="Elenco_Anni">Calcoli!$T$4:$T$5</definedName>
    <definedName name="Elenco_Canali">Calcoli!$V$4:$V$8</definedName>
    <definedName name="Elenco_Mesi_Menu">Calcoli!$U$4:$U$16</definedName>
    <definedName name="_xlnm.Print_Area" localSheetId="1">'Calcoli'!$A$1:$R$35</definedName>
    <definedName name="_xlnm.Print_Area" localSheetId="2">'Dashboard'!$A$1:$N$48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dd&quot;/&quot;mm&quot;/&quot;yyyy"/>
    <numFmt numFmtId="166" formatCode="#,##0.00&quot; €&quot;"/>
    <numFmt numFmtId="167" formatCode="▲ 0.0%;▼ -0.0%;0.0%"/>
    <numFmt numFmtId="168" formatCode="0.0%"/>
    <numFmt numFmtId="169" formatCode="▲ 0.0&quot; pt&quot;;▼ -0.0&quot; pt&quot;;0.0&quot; pt&quot;"/>
    <numFmt numFmtId="170" formatCode="#,##0&quot; €&quot;"/>
    <numFmt numFmtId="171" formatCode="&quot;Anno precedente: &quot;#,##0.00&quot; €&quot;"/>
    <numFmt numFmtId="172" formatCode="&quot;Anno precedente: &quot;0.0%"/>
    <numFmt numFmtId="173" formatCode="&quot;Anno precedente: &quot;0"/>
  </numFmts>
  <fonts count="17">
    <font>
      <name val="Calibri"/>
      <family val="2"/>
      <color theme="1"/>
      <sz val="11"/>
      <scheme val="minor"/>
    </font>
    <font>
      <name val="Calibri"/>
      <i val="1"/>
      <color rgb="0064748B"/>
      <sz val="10"/>
    </font>
    <font>
      <name val="Calibri"/>
      <color rgb="0064748B"/>
      <sz val="10"/>
    </font>
    <font>
      <name val="Calibri"/>
      <b val="1"/>
      <color rgb="001E293B"/>
      <sz val="14"/>
    </font>
    <font>
      <name val="Calibri"/>
      <b val="1"/>
      <color rgb="00FFFFFF"/>
      <sz val="11"/>
    </font>
    <font>
      <name val="Calibri"/>
      <b val="1"/>
      <color rgb="001E3A5F"/>
      <sz val="10"/>
    </font>
    <font>
      <name val="Calibri"/>
      <color rgb="0064748B"/>
      <sz val="9"/>
    </font>
    <font>
      <name val="Calibri"/>
      <b val="1"/>
      <color rgb="001E293B"/>
      <sz val="11"/>
    </font>
    <font>
      <name val="Calibri"/>
      <color rgb="001E293B"/>
      <sz val="11"/>
    </font>
    <font>
      <name val="Calibri"/>
      <i val="1"/>
      <color rgb="0064748B"/>
      <sz val="9"/>
    </font>
    <font>
      <name val="Calibri"/>
      <b val="1"/>
      <color rgb="001E293B"/>
      <sz val="18"/>
    </font>
    <font>
      <name val="Calibri"/>
      <b val="1"/>
      <color rgb="0064748B"/>
      <sz val="10"/>
    </font>
    <font>
      <name val="Calibri"/>
      <b val="1"/>
      <color rgb="001E3A5F"/>
      <sz val="11"/>
    </font>
    <font>
      <name val="Calibri"/>
      <b val="1"/>
      <color rgb="0064748B"/>
      <sz val="9"/>
    </font>
    <font>
      <name val="Calibri"/>
      <b val="1"/>
      <color rgb="001E293B"/>
      <sz val="22"/>
    </font>
    <font>
      <name val="Calibri"/>
      <color rgb="0064748B"/>
      <sz val="8"/>
    </font>
    <font>
      <name val="Calibri"/>
      <b val="1"/>
      <color rgb="001E293B"/>
      <sz val="12"/>
    </font>
  </fonts>
  <fills count="6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2CC"/>
      </patternFill>
    </fill>
    <fill>
      <patternFill patternType="solid">
        <fgColor rgb="00F8FAFC"/>
      </patternFill>
    </fill>
    <fill>
      <patternFill patternType="solid">
        <fgColor rgb="00FFFFFF"/>
      </patternFill>
    </fill>
  </fills>
  <borders count="1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1E3A5F"/>
      </left>
      <right style="thin">
        <color rgb="001E3A5F"/>
      </right>
      <top style="thin">
        <color rgb="001E3A5F"/>
      </top>
      <bottom style="thin">
        <color rgb="001E3A5F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</border>
    <border/>
    <border>
      <right style="thin">
        <color rgb="00E2E8F0"/>
      </right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1" pivotButton="0" quotePrefix="0" xfId="0"/>
    <xf numFmtId="1" fontId="0" fillId="0" borderId="1" applyAlignment="1" pivotButton="0" quotePrefix="0" xfId="0">
      <alignment horizontal="right"/>
    </xf>
    <xf numFmtId="0" fontId="6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166" fontId="7" fillId="0" borderId="1" pivotButton="0" quotePrefix="0" xfId="0"/>
    <xf numFmtId="166" fontId="8" fillId="0" borderId="1" pivotButton="0" quotePrefix="0" xfId="0"/>
    <xf numFmtId="167" fontId="8" fillId="0" borderId="1" pivotButton="0" quotePrefix="0" xfId="0"/>
    <xf numFmtId="166" fontId="0" fillId="0" borderId="1" pivotButton="0" quotePrefix="0" xfId="0"/>
    <xf numFmtId="168" fontId="0" fillId="0" borderId="1" pivotButton="0" quotePrefix="0" xfId="0"/>
    <xf numFmtId="0" fontId="0" fillId="0" borderId="1" applyAlignment="1" pivotButton="0" quotePrefix="0" xfId="0">
      <alignment horizontal="center"/>
    </xf>
    <xf numFmtId="9" fontId="7" fillId="3" borderId="1" applyProtection="1" pivotButton="0" quotePrefix="0" xfId="0">
      <protection locked="0" hidden="0"/>
    </xf>
    <xf numFmtId="168" fontId="7" fillId="0" borderId="1" pivotButton="0" quotePrefix="0" xfId="0"/>
    <xf numFmtId="168" fontId="8" fillId="0" borderId="1" pivotButton="0" quotePrefix="0" xfId="0"/>
    <xf numFmtId="169" fontId="8" fillId="0" borderId="1" pivotButton="0" quotePrefix="0" xfId="0"/>
    <xf numFmtId="0" fontId="6" fillId="0" borderId="0" applyAlignment="1" pivotButton="0" quotePrefix="0" xfId="0">
      <alignment vertical="top" wrapText="1"/>
    </xf>
    <xf numFmtId="165" fontId="0" fillId="0" borderId="1" applyAlignment="1" pivotButton="0" quotePrefix="0" xfId="0">
      <alignment horizontal="right"/>
    </xf>
    <xf numFmtId="1" fontId="7" fillId="0" borderId="1" pivotButton="0" quotePrefix="0" xfId="0"/>
    <xf numFmtId="1" fontId="8" fillId="0" borderId="1" pivotButton="0" quotePrefix="0" xfId="0"/>
    <xf numFmtId="0" fontId="9" fillId="0" borderId="0" pivotButton="0" quotePrefix="0" xfId="0"/>
    <xf numFmtId="1" fontId="4" fillId="2" borderId="0" applyAlignment="1" pivotButton="0" quotePrefix="0" xfId="0">
      <alignment horizontal="center" vertical="center"/>
    </xf>
    <xf numFmtId="170" fontId="0" fillId="0" borderId="1" pivotButton="0" quotePrefix="0" xfId="0"/>
    <xf numFmtId="0" fontId="7" fillId="0" borderId="1" pivotButton="0" quotePrefix="0" xfId="0"/>
    <xf numFmtId="170" fontId="7" fillId="0" borderId="1" pivotButton="0" quotePrefix="0" xfId="0"/>
    <xf numFmtId="1" fontId="0" fillId="0" borderId="1" pivotButton="0" quotePrefix="0" xfId="0"/>
    <xf numFmtId="0" fontId="9" fillId="0" borderId="0" applyAlignment="1" pivotButton="0" quotePrefix="0" xfId="0">
      <alignment vertical="top" wrapText="1"/>
    </xf>
    <xf numFmtId="0" fontId="0" fillId="4" borderId="0" pivotButton="0" quotePrefix="0" xfId="0"/>
    <xf numFmtId="0" fontId="10" fillId="4" borderId="0" pivotButton="0" quotePrefix="0" xfId="0"/>
    <xf numFmtId="0" fontId="1" fillId="4" borderId="0" applyAlignment="1" pivotButton="0" quotePrefix="0" xfId="0">
      <alignment horizontal="right" vertical="center"/>
    </xf>
    <xf numFmtId="0" fontId="11" fillId="4" borderId="0" applyAlignment="1" pivotButton="0" quotePrefix="0" xfId="0">
      <alignment horizontal="right" vertical="center" indent="1"/>
    </xf>
    <xf numFmtId="0" fontId="12" fillId="5" borderId="2" applyAlignment="1" applyProtection="1" pivotButton="0" quotePrefix="0" xfId="0">
      <alignment horizontal="center" vertical="center"/>
      <protection locked="0" hidden="0"/>
    </xf>
    <xf numFmtId="0" fontId="0" fillId="5" borderId="2" applyProtection="1" pivotButton="0" quotePrefix="0" xfId="0">
      <protection locked="0" hidden="0"/>
    </xf>
    <xf numFmtId="0" fontId="13" fillId="5" borderId="3" applyAlignment="1" pivotButton="0" quotePrefix="0" xfId="0">
      <alignment horizontal="center" vertical="bottom"/>
    </xf>
    <xf numFmtId="0" fontId="0" fillId="5" borderId="4" pivotButton="0" quotePrefix="0" xfId="0"/>
    <xf numFmtId="0" fontId="0" fillId="5" borderId="5" pivotButton="0" quotePrefix="0" xfId="0"/>
    <xf numFmtId="166" fontId="14" fillId="5" borderId="6" applyAlignment="1" pivotButton="0" quotePrefix="0" xfId="0">
      <alignment horizontal="center" vertical="center"/>
    </xf>
    <xf numFmtId="0" fontId="0" fillId="5" borderId="7" pivotButton="0" quotePrefix="0" xfId="0"/>
    <xf numFmtId="0" fontId="0" fillId="5" borderId="8" pivotButton="0" quotePrefix="0" xfId="0"/>
    <xf numFmtId="168" fontId="14" fillId="5" borderId="6" applyAlignment="1" pivotButton="0" quotePrefix="0" xfId="0">
      <alignment horizontal="center" vertical="center"/>
    </xf>
    <xf numFmtId="1" fontId="14" fillId="5" borderId="6" applyAlignment="1" pivotButton="0" quotePrefix="0" xfId="0">
      <alignment horizontal="center" vertical="center"/>
    </xf>
    <xf numFmtId="167" fontId="11" fillId="5" borderId="6" applyAlignment="1" pivotButton="0" quotePrefix="0" xfId="0">
      <alignment horizontal="center" vertical="center"/>
    </xf>
    <xf numFmtId="169" fontId="11" fillId="5" borderId="6" applyAlignment="1" pivotButton="0" quotePrefix="0" xfId="0">
      <alignment horizontal="center" vertical="center"/>
    </xf>
    <xf numFmtId="171" fontId="15" fillId="5" borderId="9" applyAlignment="1" pivotButton="0" quotePrefix="0" xfId="0">
      <alignment horizontal="center" vertical="center"/>
    </xf>
    <xf numFmtId="0" fontId="0" fillId="5" borderId="10" pivotButton="0" quotePrefix="0" xfId="0"/>
    <xf numFmtId="0" fontId="0" fillId="5" borderId="11" pivotButton="0" quotePrefix="0" xfId="0"/>
    <xf numFmtId="172" fontId="15" fillId="5" borderId="9" applyAlignment="1" pivotButton="0" quotePrefix="0" xfId="0">
      <alignment horizontal="center" vertical="center"/>
    </xf>
    <xf numFmtId="173" fontId="15" fillId="5" borderId="9" applyAlignment="1" pivotButton="0" quotePrefix="0" xfId="0">
      <alignment horizontal="center" vertical="center"/>
    </xf>
    <xf numFmtId="0" fontId="16" fillId="4" borderId="0" pivotButton="0" quotePrefix="0" xfId="0"/>
    <xf numFmtId="0" fontId="6" fillId="5" borderId="0" applyAlignment="1" pivotButton="0" quotePrefix="0" xfId="0">
      <alignment vertical="top" wrapText="1"/>
    </xf>
    <xf numFmtId="0" fontId="0" fillId="5" borderId="0" pivotButton="0" quotePrefix="0" xfId="0"/>
    <xf numFmtId="0" fontId="9" fillId="4" borderId="0" pivotButton="0" quotePrefix="0" xfId="0"/>
  </cellXfs>
  <cellStyles count="1">
    <cellStyle name="Normal" xfId="0" builtinId="0" hidden="0"/>
  </cellStyles>
  <dxfs count="4">
    <dxf>
      <font>
        <b val="1"/>
        <color rgb="0015803D"/>
      </font>
    </dxf>
    <dxf>
      <font>
        <b val="1"/>
        <color rgb="00B91C1C"/>
      </font>
    </dxf>
    <dxf>
      <font>
        <b val="1"/>
        <color rgb="0015803D"/>
        <sz val="10"/>
      </font>
    </dxf>
    <dxf>
      <font>
        <b val="1"/>
        <color rgb="00B91C1C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E293B"/>
                </a:solidFill>
              </a:defRPr>
            </a:pPr>
            <a:r>
              <a:rPr sz="1100" b="1">
                <a:solidFill>
                  <a:srgbClr val="1E293B"/>
                </a:solidFill>
              </a:rPr>
              <a:t>Fatturato per mese: anno scelto e anno precedente (€)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'Calcoli'!C14</f>
            </strRef>
          </tx>
          <spPr>
            <a:ln xmlns:a="http://schemas.openxmlformats.org/drawingml/2006/main" w="28575">
              <a:solidFill>
                <a:srgbClr val="1E3A5F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E3A5F"/>
              </a:solidFill>
              <a:ln xmlns:a="http://schemas.openxmlformats.org/drawingml/2006/main">
                <a:solidFill>
                  <a:srgbClr val="1E3A5F"/>
                </a:solidFill>
                <a:prstDash val="solid"/>
              </a:ln>
            </spPr>
          </marker>
          <cat>
            <numRef>
              <f>'Calcoli'!$B$15:$B$26</f>
            </numRef>
          </cat>
          <val>
            <numRef>
              <f>'Calcoli'!$C$15:$C$26</f>
            </numRef>
          </val>
          <smooth val="0"/>
        </ser>
        <ser>
          <idx val="1"/>
          <order val="1"/>
          <tx>
            <strRef>
              <f>'Calcoli'!D14</f>
            </strRef>
          </tx>
          <spPr>
            <a:ln xmlns:a="http://schemas.openxmlformats.org/drawingml/2006/main" w="19050">
              <a:solidFill>
                <a:srgbClr val="94A3B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94A3B8"/>
              </a:solidFill>
              <a:ln xmlns:a="http://schemas.openxmlformats.org/drawingml/2006/main">
                <a:solidFill>
                  <a:srgbClr val="94A3B8"/>
                </a:solidFill>
                <a:prstDash val="solid"/>
              </a:ln>
            </spPr>
          </marker>
          <cat>
            <numRef>
              <f>'Calcoli'!$B$15:$B$26</f>
            </numRef>
          </cat>
          <val>
            <numRef>
              <f>'Calcoli'!$D$15:$D$26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5E7EB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E293B"/>
                </a:solidFill>
              </a:defRPr>
            </a:pPr>
            <a:r>
              <a:rPr sz="1100" b="1">
                <a:solidFill>
                  <a:srgbClr val="1E293B"/>
                </a:solidFill>
              </a:rPr>
              <a:t>Fatturato per categoria (€)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'Calcoli'!G14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'Calcoli'!$F$15:$F$18</f>
            </numRef>
          </cat>
          <val>
            <numRef>
              <f>'Calcoli'!$G$15:$G$18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E293B"/>
                </a:solidFill>
              </a:defRPr>
            </a:pPr>
            <a:r>
              <a:rPr sz="1100" b="1">
                <a:solidFill>
                  <a:srgbClr val="1E293B"/>
                </a:solidFill>
              </a:rPr>
              <a:t>Numero ordini per canale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'Calcoli'!G21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'Calcoli'!$F$22:$F$25</f>
            </numRef>
          </cat>
          <val>
            <numRef>
              <f>'Calcoli'!$G$22:$G$25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972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25</row>
      <rowOff>0</rowOff>
    </from>
    <ext cx="4824000" cy="26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25</row>
      <rowOff>0</rowOff>
    </from>
    <ext cx="4824000" cy="266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Vendite" displayName="tbl_Vendite" ref="A1:K260" headerRowCount="1">
  <autoFilter ref="A1:K260"/>
  <tableColumns count="11">
    <tableColumn id="1" name="ID_Ordine"/>
    <tableColumn id="2" name="Data"/>
    <tableColumn id="3" name="ID_Cliente"/>
    <tableColumn id="4" name="Canale"/>
    <tableColumn id="5" name="Regione"/>
    <tableColumn id="6" name="Categoria"/>
    <tableColumn id="7" name="Quantità"/>
    <tableColumn id="8" name="Prezzo_Unitario"/>
    <tableColumn id="9" name="Costo_Unitario"/>
    <tableColumn id="10" name="Fatturato"/>
    <tableColumn id="11" name="Margine_Lord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3" customWidth="1" min="4" max="4"/>
    <col width="9" customWidth="1" min="5" max="5"/>
    <col width="10" customWidth="1" min="6" max="6"/>
    <col width="10" customWidth="1" min="7" max="7"/>
    <col width="15" customWidth="1" min="8" max="8"/>
    <col width="15" customWidth="1" min="9" max="9"/>
    <col width="12" customWidth="1" min="10" max="10"/>
    <col width="15" customWidth="1" min="11" max="11"/>
    <col width="3" customWidth="1" min="12" max="12"/>
    <col width="58" customWidth="1" min="13" max="13"/>
  </cols>
  <sheetData>
    <row r="1">
      <c r="A1" t="inlineStr">
        <is>
          <t>ID_Ordine</t>
        </is>
      </c>
      <c r="B1" t="inlineStr">
        <is>
          <t>Data</t>
        </is>
      </c>
      <c r="C1" t="inlineStr">
        <is>
          <t>ID_Cliente</t>
        </is>
      </c>
      <c r="D1" t="inlineStr">
        <is>
          <t>Canale</t>
        </is>
      </c>
      <c r="E1" t="inlineStr">
        <is>
          <t>Regione</t>
        </is>
      </c>
      <c r="F1" t="inlineStr">
        <is>
          <t>Categoria</t>
        </is>
      </c>
      <c r="G1" t="inlineStr">
        <is>
          <t>Quantità</t>
        </is>
      </c>
      <c r="H1" t="inlineStr">
        <is>
          <t>Prezzo_Unitario</t>
        </is>
      </c>
      <c r="I1" t="inlineStr">
        <is>
          <t>Costo_Unitario</t>
        </is>
      </c>
      <c r="J1" t="inlineStr">
        <is>
          <t>Fatturato</t>
        </is>
      </c>
      <c r="K1" t="inlineStr">
        <is>
          <t>Margine_Lordo</t>
        </is>
      </c>
      <c r="M1" s="1" t="inlineStr">
        <is>
          <t>Esempio ipotetico — orova.vn</t>
        </is>
      </c>
    </row>
    <row r="2">
      <c r="A2" t="inlineStr">
        <is>
          <t>ORD-1001</t>
        </is>
      </c>
      <c r="B2" s="2" t="n">
        <v>46025</v>
      </c>
      <c r="C2" t="inlineStr">
        <is>
          <t>CLI-082</t>
        </is>
      </c>
      <c r="D2" t="inlineStr">
        <is>
          <t>E-commerce</t>
        </is>
      </c>
      <c r="E2" t="inlineStr">
        <is>
          <t>Nord</t>
        </is>
      </c>
      <c r="F2" t="inlineStr">
        <is>
          <t>Olio</t>
        </is>
      </c>
      <c r="G2" s="3" t="n">
        <v>6</v>
      </c>
      <c r="H2" s="4" t="n">
        <v>14</v>
      </c>
      <c r="I2" s="4" t="n">
        <v>8.5</v>
      </c>
      <c r="J2" s="4">
        <f>tbl_Vendite[[#This Row],[Quantità]]*tbl_Vendite[[#This Row],[Prezzo_Unitario]]</f>
        <v/>
      </c>
      <c r="K2" s="4">
        <f>tbl_Vendite[[#This Row],[Fatturato]]-tbl_Vendite[[#This Row],[Quantità]]*tbl_Vendite[[#This Row],[Costo_Unitario]]</f>
        <v/>
      </c>
      <c r="M2" s="5" t="inlineStr">
        <is>
          <t>Tabella di Excel tbl_Vendite (Passo 1): una riga per ordine, importi in euro, date gg/mm/aaaa. Le prime 8 righe (ORD-1001…ORD-1008, gennaio 2026) sono la tabella dell'articolo: fatturato 1.338,40 €, margine lordo 470,30 € (35,1%). Seguono gli ordini da febbraio a dicembre 2026 e, in fondo, lo storico 2025 caricato dopo (ORD-0870…ORD-1000): l'ordine delle righe non conta per SOMMA.PIÙ.SE. Fatturato e Margine_Lordo sono colonne calcolate. Incolla le righe nuove subito sotto l'ultima: la tabella si allarga da sola e i fogli Calcoli e Dashboard le includono all'istante.</t>
        </is>
      </c>
    </row>
    <row r="3">
      <c r="A3" t="inlineStr">
        <is>
          <t>ORD-1002</t>
        </is>
      </c>
      <c r="B3" s="2" t="n">
        <v>46026</v>
      </c>
      <c r="C3" t="inlineStr">
        <is>
          <t>CLI-114</t>
        </is>
      </c>
      <c r="D3" t="inlineStr">
        <is>
          <t>Negozio</t>
        </is>
      </c>
      <c r="E3" t="inlineStr">
        <is>
          <t>Sud</t>
        </is>
      </c>
      <c r="F3" t="inlineStr">
        <is>
          <t>Pasta</t>
        </is>
      </c>
      <c r="G3" s="3" t="n">
        <v>12</v>
      </c>
      <c r="H3" s="4" t="n">
        <v>3.2</v>
      </c>
      <c r="I3" s="4" t="n">
        <v>1.6</v>
      </c>
      <c r="J3" s="4">
        <f>tbl_Vendite[[#This Row],[Quantità]]*tbl_Vendite[[#This Row],[Prezzo_Unitario]]</f>
        <v/>
      </c>
      <c r="K3" s="4">
        <f>tbl_Vendite[[#This Row],[Fatturato]]-tbl_Vendite[[#This Row],[Quantità]]*tbl_Vendite[[#This Row],[Costo_Unitario]]</f>
        <v/>
      </c>
    </row>
    <row r="4">
      <c r="A4" t="inlineStr">
        <is>
          <t>ORD-1003</t>
        </is>
      </c>
      <c r="B4" s="2" t="n">
        <v>46029</v>
      </c>
      <c r="C4" t="inlineStr">
        <is>
          <t>CLI-045</t>
        </is>
      </c>
      <c r="D4" t="inlineStr">
        <is>
          <t>Agenti B2B</t>
        </is>
      </c>
      <c r="E4" t="inlineStr">
        <is>
          <t>Centro</t>
        </is>
      </c>
      <c r="F4" t="inlineStr">
        <is>
          <t>Conserve</t>
        </is>
      </c>
      <c r="G4" s="3" t="n">
        <v>48</v>
      </c>
      <c r="H4" s="4" t="n">
        <v>4.5</v>
      </c>
      <c r="I4" s="4" t="n">
        <v>2.7</v>
      </c>
      <c r="J4" s="4">
        <f>tbl_Vendite[[#This Row],[Quantità]]*tbl_Vendite[[#This Row],[Prezzo_Unitario]]</f>
        <v/>
      </c>
      <c r="K4" s="4">
        <f>tbl_Vendite[[#This Row],[Fatturato]]-tbl_Vendite[[#This Row],[Quantità]]*tbl_Vendite[[#This Row],[Costo_Unitario]]</f>
        <v/>
      </c>
    </row>
    <row r="5">
      <c r="A5" t="inlineStr">
        <is>
          <t>ORD-1004</t>
        </is>
      </c>
      <c r="B5" s="2" t="n">
        <v>46033</v>
      </c>
      <c r="C5" t="inlineStr">
        <is>
          <t>CLI-203</t>
        </is>
      </c>
      <c r="D5" t="inlineStr">
        <is>
          <t>Marketplace</t>
        </is>
      </c>
      <c r="E5" t="inlineStr">
        <is>
          <t>Isole</t>
        </is>
      </c>
      <c r="F5" t="inlineStr">
        <is>
          <t>Vino</t>
        </is>
      </c>
      <c r="G5" s="3" t="n">
        <v>6</v>
      </c>
      <c r="H5" s="4" t="n">
        <v>18</v>
      </c>
      <c r="I5" s="4" t="n">
        <v>12.6</v>
      </c>
      <c r="J5" s="4">
        <f>tbl_Vendite[[#This Row],[Quantità]]*tbl_Vendite[[#This Row],[Prezzo_Unitario]]</f>
        <v/>
      </c>
      <c r="K5" s="4">
        <f>tbl_Vendite[[#This Row],[Fatturato]]-tbl_Vendite[[#This Row],[Quantità]]*tbl_Vendite[[#This Row],[Costo_Unitario]]</f>
        <v/>
      </c>
    </row>
    <row r="6">
      <c r="A6" t="inlineStr">
        <is>
          <t>ORD-1005</t>
        </is>
      </c>
      <c r="B6" s="2" t="n">
        <v>46037</v>
      </c>
      <c r="C6" t="inlineStr">
        <is>
          <t>CLI-082</t>
        </is>
      </c>
      <c r="D6" t="inlineStr">
        <is>
          <t>E-commerce</t>
        </is>
      </c>
      <c r="E6" t="inlineStr">
        <is>
          <t>Nord</t>
        </is>
      </c>
      <c r="F6" t="inlineStr">
        <is>
          <t>Pasta</t>
        </is>
      </c>
      <c r="G6" s="3" t="n">
        <v>20</v>
      </c>
      <c r="H6" s="4" t="n">
        <v>3.2</v>
      </c>
      <c r="I6" s="4" t="n">
        <v>1.6</v>
      </c>
      <c r="J6" s="4">
        <f>tbl_Vendite[[#This Row],[Quantità]]*tbl_Vendite[[#This Row],[Prezzo_Unitario]]</f>
        <v/>
      </c>
      <c r="K6" s="4">
        <f>tbl_Vendite[[#This Row],[Fatturato]]-tbl_Vendite[[#This Row],[Quantità]]*tbl_Vendite[[#This Row],[Costo_Unitario]]</f>
        <v/>
      </c>
    </row>
    <row r="7">
      <c r="A7" t="inlineStr">
        <is>
          <t>ORD-1006</t>
        </is>
      </c>
      <c r="B7" s="2" t="n">
        <v>46040</v>
      </c>
      <c r="C7" t="inlineStr">
        <is>
          <t>CLI-019</t>
        </is>
      </c>
      <c r="D7" t="inlineStr">
        <is>
          <t>Agenti B2B</t>
        </is>
      </c>
      <c r="E7" t="inlineStr">
        <is>
          <t>Nord</t>
        </is>
      </c>
      <c r="F7" t="inlineStr">
        <is>
          <t>Olio</t>
        </is>
      </c>
      <c r="G7" s="3" t="n">
        <v>60</v>
      </c>
      <c r="H7" s="4" t="n">
        <v>12.5</v>
      </c>
      <c r="I7" s="4" t="n">
        <v>8.5</v>
      </c>
      <c r="J7" s="4">
        <f>tbl_Vendite[[#This Row],[Quantità]]*tbl_Vendite[[#This Row],[Prezzo_Unitario]]</f>
        <v/>
      </c>
      <c r="K7" s="4">
        <f>tbl_Vendite[[#This Row],[Fatturato]]-tbl_Vendite[[#This Row],[Quantità]]*tbl_Vendite[[#This Row],[Costo_Unitario]]</f>
        <v/>
      </c>
    </row>
    <row r="8">
      <c r="A8" t="inlineStr">
        <is>
          <t>ORD-1007</t>
        </is>
      </c>
      <c r="B8" s="2" t="n">
        <v>46044</v>
      </c>
      <c r="C8" t="inlineStr">
        <is>
          <t>CLI-312</t>
        </is>
      </c>
      <c r="D8" t="inlineStr">
        <is>
          <t>Marketplace</t>
        </is>
      </c>
      <c r="E8" t="inlineStr">
        <is>
          <t>Centro</t>
        </is>
      </c>
      <c r="F8" t="inlineStr">
        <is>
          <t>Olio</t>
        </is>
      </c>
      <c r="G8" s="3" t="n">
        <v>3</v>
      </c>
      <c r="H8" s="4" t="n">
        <v>14</v>
      </c>
      <c r="I8" s="4" t="n">
        <v>8.5</v>
      </c>
      <c r="J8" s="4">
        <f>tbl_Vendite[[#This Row],[Quantità]]*tbl_Vendite[[#This Row],[Prezzo_Unitario]]</f>
        <v/>
      </c>
      <c r="K8" s="4">
        <f>tbl_Vendite[[#This Row],[Fatturato]]-tbl_Vendite[[#This Row],[Quantità]]*tbl_Vendite[[#This Row],[Costo_Unitario]]</f>
        <v/>
      </c>
    </row>
    <row r="9">
      <c r="A9" t="inlineStr">
        <is>
          <t>ORD-1008</t>
        </is>
      </c>
      <c r="B9" s="2" t="n">
        <v>46050</v>
      </c>
      <c r="C9" t="inlineStr">
        <is>
          <t>CLI-114</t>
        </is>
      </c>
      <c r="D9" t="inlineStr">
        <is>
          <t>Negozio</t>
        </is>
      </c>
      <c r="E9" t="inlineStr">
        <is>
          <t>Sud</t>
        </is>
      </c>
      <c r="F9" t="inlineStr">
        <is>
          <t>Vino</t>
        </is>
      </c>
      <c r="G9" s="3" t="n">
        <v>2</v>
      </c>
      <c r="H9" s="4" t="n">
        <v>18</v>
      </c>
      <c r="I9" s="4" t="n">
        <v>12.6</v>
      </c>
      <c r="J9" s="4">
        <f>tbl_Vendite[[#This Row],[Quantità]]*tbl_Vendite[[#This Row],[Prezzo_Unitario]]</f>
        <v/>
      </c>
      <c r="K9" s="4">
        <f>tbl_Vendite[[#This Row],[Fatturato]]-tbl_Vendite[[#This Row],[Quantità]]*tbl_Vendite[[#This Row],[Costo_Unitario]]</f>
        <v/>
      </c>
    </row>
    <row r="10">
      <c r="A10" t="inlineStr">
        <is>
          <t>ORD-1009</t>
        </is>
      </c>
      <c r="B10" s="2" t="n">
        <v>46054</v>
      </c>
      <c r="C10" t="inlineStr">
        <is>
          <t>CLI-298</t>
        </is>
      </c>
      <c r="D10" t="inlineStr">
        <is>
          <t>E-commerce</t>
        </is>
      </c>
      <c r="E10" t="inlineStr">
        <is>
          <t>Nord</t>
        </is>
      </c>
      <c r="F10" t="inlineStr">
        <is>
          <t>Vino</t>
        </is>
      </c>
      <c r="G10" s="3" t="n">
        <v>20</v>
      </c>
      <c r="H10" s="4" t="n">
        <v>18</v>
      </c>
      <c r="I10" s="4" t="n">
        <v>12.6</v>
      </c>
      <c r="J10" s="4">
        <f>tbl_Vendite[[#This Row],[Quantità]]*tbl_Vendite[[#This Row],[Prezzo_Unitario]]</f>
        <v/>
      </c>
      <c r="K10" s="4">
        <f>tbl_Vendite[[#This Row],[Fatturato]]-tbl_Vendite[[#This Row],[Quantità]]*tbl_Vendite[[#This Row],[Costo_Unitario]]</f>
        <v/>
      </c>
    </row>
    <row r="11">
      <c r="A11" t="inlineStr">
        <is>
          <t>ORD-1010</t>
        </is>
      </c>
      <c r="B11" s="2" t="n">
        <v>46062</v>
      </c>
      <c r="C11" t="inlineStr">
        <is>
          <t>CLI-356</t>
        </is>
      </c>
      <c r="D11" t="inlineStr">
        <is>
          <t>E-commerce</t>
        </is>
      </c>
      <c r="E11" t="inlineStr">
        <is>
          <t>Isole</t>
        </is>
      </c>
      <c r="F11" t="inlineStr">
        <is>
          <t>Olio</t>
        </is>
      </c>
      <c r="G11" s="3" t="n">
        <v>19</v>
      </c>
      <c r="H11" s="4" t="n">
        <v>14</v>
      </c>
      <c r="I11" s="4" t="n">
        <v>8.5</v>
      </c>
      <c r="J11" s="4">
        <f>tbl_Vendite[[#This Row],[Quantità]]*tbl_Vendite[[#This Row],[Prezzo_Unitario]]</f>
        <v/>
      </c>
      <c r="K11" s="4">
        <f>tbl_Vendite[[#This Row],[Fatturato]]-tbl_Vendite[[#This Row],[Quantità]]*tbl_Vendite[[#This Row],[Costo_Unitario]]</f>
        <v/>
      </c>
    </row>
    <row r="12">
      <c r="A12" t="inlineStr">
        <is>
          <t>ORD-1011</t>
        </is>
      </c>
      <c r="B12" s="2" t="n">
        <v>46063</v>
      </c>
      <c r="C12" t="inlineStr">
        <is>
          <t>CLI-069</t>
        </is>
      </c>
      <c r="D12" t="inlineStr">
        <is>
          <t>Marketplace</t>
        </is>
      </c>
      <c r="E12" t="inlineStr">
        <is>
          <t>Isole</t>
        </is>
      </c>
      <c r="F12" t="inlineStr">
        <is>
          <t>Conserve</t>
        </is>
      </c>
      <c r="G12" s="3" t="n">
        <v>7</v>
      </c>
      <c r="H12" s="4" t="n">
        <v>4.5</v>
      </c>
      <c r="I12" s="4" t="n">
        <v>2.7</v>
      </c>
      <c r="J12" s="4">
        <f>tbl_Vendite[[#This Row],[Quantità]]*tbl_Vendite[[#This Row],[Prezzo_Unitario]]</f>
        <v/>
      </c>
      <c r="K12" s="4">
        <f>tbl_Vendite[[#This Row],[Fatturato]]-tbl_Vendite[[#This Row],[Quantità]]*tbl_Vendite[[#This Row],[Costo_Unitario]]</f>
        <v/>
      </c>
    </row>
    <row r="13">
      <c r="A13" t="inlineStr">
        <is>
          <t>ORD-1012</t>
        </is>
      </c>
      <c r="B13" s="2" t="n">
        <v>46066</v>
      </c>
      <c r="C13" t="inlineStr">
        <is>
          <t>CLI-011</t>
        </is>
      </c>
      <c r="D13" t="inlineStr">
        <is>
          <t>Marketplace</t>
        </is>
      </c>
      <c r="E13" t="inlineStr">
        <is>
          <t>Sud</t>
        </is>
      </c>
      <c r="F13" t="inlineStr">
        <is>
          <t>Olio</t>
        </is>
      </c>
      <c r="G13" s="3" t="n">
        <v>7</v>
      </c>
      <c r="H13" s="4" t="n">
        <v>14</v>
      </c>
      <c r="I13" s="4" t="n">
        <v>8.5</v>
      </c>
      <c r="J13" s="4">
        <f>tbl_Vendite[[#This Row],[Quantità]]*tbl_Vendite[[#This Row],[Prezzo_Unitario]]</f>
        <v/>
      </c>
      <c r="K13" s="4">
        <f>tbl_Vendite[[#This Row],[Fatturato]]-tbl_Vendite[[#This Row],[Quantità]]*tbl_Vendite[[#This Row],[Costo_Unitario]]</f>
        <v/>
      </c>
    </row>
    <row r="14">
      <c r="A14" t="inlineStr">
        <is>
          <t>ORD-1013</t>
        </is>
      </c>
      <c r="B14" s="2" t="n">
        <v>46066</v>
      </c>
      <c r="C14" t="inlineStr">
        <is>
          <t>CLI-132</t>
        </is>
      </c>
      <c r="D14" t="inlineStr">
        <is>
          <t>E-commerce</t>
        </is>
      </c>
      <c r="E14" t="inlineStr">
        <is>
          <t>Isole</t>
        </is>
      </c>
      <c r="F14" t="inlineStr">
        <is>
          <t>Pasta</t>
        </is>
      </c>
      <c r="G14" s="3" t="n">
        <v>9</v>
      </c>
      <c r="H14" s="4" t="n">
        <v>3.2</v>
      </c>
      <c r="I14" s="4" t="n">
        <v>1.6</v>
      </c>
      <c r="J14" s="4">
        <f>tbl_Vendite[[#This Row],[Quantità]]*tbl_Vendite[[#This Row],[Prezzo_Unitario]]</f>
        <v/>
      </c>
      <c r="K14" s="4">
        <f>tbl_Vendite[[#This Row],[Fatturato]]-tbl_Vendite[[#This Row],[Quantità]]*tbl_Vendite[[#This Row],[Costo_Unitario]]</f>
        <v/>
      </c>
    </row>
    <row r="15">
      <c r="A15" t="inlineStr">
        <is>
          <t>ORD-1014</t>
        </is>
      </c>
      <c r="B15" s="2" t="n">
        <v>46067</v>
      </c>
      <c r="C15" t="inlineStr">
        <is>
          <t>CLI-052</t>
        </is>
      </c>
      <c r="D15" t="inlineStr">
        <is>
          <t>E-commerce</t>
        </is>
      </c>
      <c r="E15" t="inlineStr">
        <is>
          <t>Nord</t>
        </is>
      </c>
      <c r="F15" t="inlineStr">
        <is>
          <t>Conserve</t>
        </is>
      </c>
      <c r="G15" s="3" t="n">
        <v>2</v>
      </c>
      <c r="H15" s="4" t="n">
        <v>4.5</v>
      </c>
      <c r="I15" s="4" t="n">
        <v>2.7</v>
      </c>
      <c r="J15" s="4">
        <f>tbl_Vendite[[#This Row],[Quantità]]*tbl_Vendite[[#This Row],[Prezzo_Unitario]]</f>
        <v/>
      </c>
      <c r="K15" s="4">
        <f>tbl_Vendite[[#This Row],[Fatturato]]-tbl_Vendite[[#This Row],[Quantità]]*tbl_Vendite[[#This Row],[Costo_Unitario]]</f>
        <v/>
      </c>
    </row>
    <row r="16">
      <c r="A16" t="inlineStr">
        <is>
          <t>ORD-1015</t>
        </is>
      </c>
      <c r="B16" s="2" t="n">
        <v>46069</v>
      </c>
      <c r="C16" t="inlineStr">
        <is>
          <t>CLI-298</t>
        </is>
      </c>
      <c r="D16" t="inlineStr">
        <is>
          <t>E-commerce</t>
        </is>
      </c>
      <c r="E16" t="inlineStr">
        <is>
          <t>Nord</t>
        </is>
      </c>
      <c r="F16" t="inlineStr">
        <is>
          <t>Vino</t>
        </is>
      </c>
      <c r="G16" s="3" t="n">
        <v>10</v>
      </c>
      <c r="H16" s="4" t="n">
        <v>18</v>
      </c>
      <c r="I16" s="4" t="n">
        <v>12.6</v>
      </c>
      <c r="J16" s="4">
        <f>tbl_Vendite[[#This Row],[Quantità]]*tbl_Vendite[[#This Row],[Prezzo_Unitario]]</f>
        <v/>
      </c>
      <c r="K16" s="4">
        <f>tbl_Vendite[[#This Row],[Fatturato]]-tbl_Vendite[[#This Row],[Quantità]]*tbl_Vendite[[#This Row],[Costo_Unitario]]</f>
        <v/>
      </c>
    </row>
    <row r="17">
      <c r="A17" t="inlineStr">
        <is>
          <t>ORD-1016</t>
        </is>
      </c>
      <c r="B17" s="2" t="n">
        <v>46069</v>
      </c>
      <c r="C17" t="inlineStr">
        <is>
          <t>CLI-356</t>
        </is>
      </c>
      <c r="D17" t="inlineStr">
        <is>
          <t>E-commerce</t>
        </is>
      </c>
      <c r="E17" t="inlineStr">
        <is>
          <t>Isole</t>
        </is>
      </c>
      <c r="F17" t="inlineStr">
        <is>
          <t>Pasta</t>
        </is>
      </c>
      <c r="G17" s="3" t="n">
        <v>10</v>
      </c>
      <c r="H17" s="4" t="n">
        <v>3.2</v>
      </c>
      <c r="I17" s="4" t="n">
        <v>1.6</v>
      </c>
      <c r="J17" s="4">
        <f>tbl_Vendite[[#This Row],[Quantità]]*tbl_Vendite[[#This Row],[Prezzo_Unitario]]</f>
        <v/>
      </c>
      <c r="K17" s="4">
        <f>tbl_Vendite[[#This Row],[Fatturato]]-tbl_Vendite[[#This Row],[Quantità]]*tbl_Vendite[[#This Row],[Costo_Unitario]]</f>
        <v/>
      </c>
    </row>
    <row r="18">
      <c r="A18" t="inlineStr">
        <is>
          <t>ORD-1017</t>
        </is>
      </c>
      <c r="B18" s="2" t="n">
        <v>46074</v>
      </c>
      <c r="C18" t="inlineStr">
        <is>
          <t>CLI-184</t>
        </is>
      </c>
      <c r="D18" t="inlineStr">
        <is>
          <t>E-commerce</t>
        </is>
      </c>
      <c r="E18" t="inlineStr">
        <is>
          <t>Nord</t>
        </is>
      </c>
      <c r="F18" t="inlineStr">
        <is>
          <t>Vino</t>
        </is>
      </c>
      <c r="G18" s="3" t="n">
        <v>7</v>
      </c>
      <c r="H18" s="4" t="n">
        <v>18</v>
      </c>
      <c r="I18" s="4" t="n">
        <v>12.6</v>
      </c>
      <c r="J18" s="4">
        <f>tbl_Vendite[[#This Row],[Quantità]]*tbl_Vendite[[#This Row],[Prezzo_Unitario]]</f>
        <v/>
      </c>
      <c r="K18" s="4">
        <f>tbl_Vendite[[#This Row],[Fatturato]]-tbl_Vendite[[#This Row],[Quantità]]*tbl_Vendite[[#This Row],[Costo_Unitario]]</f>
        <v/>
      </c>
    </row>
    <row r="19">
      <c r="A19" t="inlineStr">
        <is>
          <t>ORD-1018</t>
        </is>
      </c>
      <c r="B19" s="2" t="n">
        <v>46075</v>
      </c>
      <c r="C19" t="inlineStr">
        <is>
          <t>CLI-027</t>
        </is>
      </c>
      <c r="D19" t="inlineStr">
        <is>
          <t>Negozio</t>
        </is>
      </c>
      <c r="E19" t="inlineStr">
        <is>
          <t>Sud</t>
        </is>
      </c>
      <c r="F19" t="inlineStr">
        <is>
          <t>Pasta</t>
        </is>
      </c>
      <c r="G19" s="3" t="n">
        <v>9</v>
      </c>
      <c r="H19" s="4" t="n">
        <v>3.2</v>
      </c>
      <c r="I19" s="4" t="n">
        <v>1.6</v>
      </c>
      <c r="J19" s="4">
        <f>tbl_Vendite[[#This Row],[Quantità]]*tbl_Vendite[[#This Row],[Prezzo_Unitario]]</f>
        <v/>
      </c>
      <c r="K19" s="4">
        <f>tbl_Vendite[[#This Row],[Fatturato]]-tbl_Vendite[[#This Row],[Quantità]]*tbl_Vendite[[#This Row],[Costo_Unitario]]</f>
        <v/>
      </c>
    </row>
    <row r="20">
      <c r="A20" t="inlineStr">
        <is>
          <t>ORD-1019</t>
        </is>
      </c>
      <c r="B20" s="2" t="n">
        <v>46075</v>
      </c>
      <c r="C20" t="inlineStr">
        <is>
          <t>CLI-052</t>
        </is>
      </c>
      <c r="D20" t="inlineStr">
        <is>
          <t>E-commerce</t>
        </is>
      </c>
      <c r="E20" t="inlineStr">
        <is>
          <t>Nord</t>
        </is>
      </c>
      <c r="F20" t="inlineStr">
        <is>
          <t>Olio</t>
        </is>
      </c>
      <c r="G20" s="3" t="n">
        <v>19</v>
      </c>
      <c r="H20" s="4" t="n">
        <v>14</v>
      </c>
      <c r="I20" s="4" t="n">
        <v>8.5</v>
      </c>
      <c r="J20" s="4">
        <f>tbl_Vendite[[#This Row],[Quantità]]*tbl_Vendite[[#This Row],[Prezzo_Unitario]]</f>
        <v/>
      </c>
      <c r="K20" s="4">
        <f>tbl_Vendite[[#This Row],[Fatturato]]-tbl_Vendite[[#This Row],[Quantità]]*tbl_Vendite[[#This Row],[Costo_Unitario]]</f>
        <v/>
      </c>
    </row>
    <row r="21">
      <c r="A21" t="inlineStr">
        <is>
          <t>ORD-1020</t>
        </is>
      </c>
      <c r="B21" s="2" t="n">
        <v>46077</v>
      </c>
      <c r="C21" t="inlineStr">
        <is>
          <t>CLI-226</t>
        </is>
      </c>
      <c r="D21" t="inlineStr">
        <is>
          <t>Negozio</t>
        </is>
      </c>
      <c r="E21" t="inlineStr">
        <is>
          <t>Isole</t>
        </is>
      </c>
      <c r="F21" t="inlineStr">
        <is>
          <t>Olio</t>
        </is>
      </c>
      <c r="G21" s="3" t="n">
        <v>7</v>
      </c>
      <c r="H21" s="4" t="n">
        <v>14</v>
      </c>
      <c r="I21" s="4" t="n">
        <v>8.5</v>
      </c>
      <c r="J21" s="4">
        <f>tbl_Vendite[[#This Row],[Quantità]]*tbl_Vendite[[#This Row],[Prezzo_Unitario]]</f>
        <v/>
      </c>
      <c r="K21" s="4">
        <f>tbl_Vendite[[#This Row],[Fatturato]]-tbl_Vendite[[#This Row],[Quantità]]*tbl_Vendite[[#This Row],[Costo_Unitario]]</f>
        <v/>
      </c>
    </row>
    <row r="22">
      <c r="A22" t="inlineStr">
        <is>
          <t>ORD-1021</t>
        </is>
      </c>
      <c r="B22" s="2" t="n">
        <v>46079</v>
      </c>
      <c r="C22" t="inlineStr">
        <is>
          <t>CLI-037</t>
        </is>
      </c>
      <c r="D22" t="inlineStr">
        <is>
          <t>Negozio</t>
        </is>
      </c>
      <c r="E22" t="inlineStr">
        <is>
          <t>Isole</t>
        </is>
      </c>
      <c r="F22" t="inlineStr">
        <is>
          <t>Conserve</t>
        </is>
      </c>
      <c r="G22" s="3" t="n">
        <v>10</v>
      </c>
      <c r="H22" s="4" t="n">
        <v>4.5</v>
      </c>
      <c r="I22" s="4" t="n">
        <v>2.7</v>
      </c>
      <c r="J22" s="4">
        <f>tbl_Vendite[[#This Row],[Quantità]]*tbl_Vendite[[#This Row],[Prezzo_Unitario]]</f>
        <v/>
      </c>
      <c r="K22" s="4">
        <f>tbl_Vendite[[#This Row],[Fatturato]]-tbl_Vendite[[#This Row],[Quantità]]*tbl_Vendite[[#This Row],[Costo_Unitario]]</f>
        <v/>
      </c>
    </row>
    <row r="23">
      <c r="A23" t="inlineStr">
        <is>
          <t>ORD-1022</t>
        </is>
      </c>
      <c r="B23" s="2" t="n">
        <v>46086</v>
      </c>
      <c r="C23" t="inlineStr">
        <is>
          <t>CLI-011</t>
        </is>
      </c>
      <c r="D23" t="inlineStr">
        <is>
          <t>Marketplace</t>
        </is>
      </c>
      <c r="E23" t="inlineStr">
        <is>
          <t>Sud</t>
        </is>
      </c>
      <c r="F23" t="inlineStr">
        <is>
          <t>Olio</t>
        </is>
      </c>
      <c r="G23" s="3" t="n">
        <v>5</v>
      </c>
      <c r="H23" s="4" t="n">
        <v>14</v>
      </c>
      <c r="I23" s="4" t="n">
        <v>8.5</v>
      </c>
      <c r="J23" s="4">
        <f>tbl_Vendite[[#This Row],[Quantità]]*tbl_Vendite[[#This Row],[Prezzo_Unitario]]</f>
        <v/>
      </c>
      <c r="K23" s="4">
        <f>tbl_Vendite[[#This Row],[Fatturato]]-tbl_Vendite[[#This Row],[Quantità]]*tbl_Vendite[[#This Row],[Costo_Unitario]]</f>
        <v/>
      </c>
    </row>
    <row r="24">
      <c r="A24" t="inlineStr">
        <is>
          <t>ORD-1023</t>
        </is>
      </c>
      <c r="B24" s="2" t="n">
        <v>46086</v>
      </c>
      <c r="C24" t="inlineStr">
        <is>
          <t>CLI-312</t>
        </is>
      </c>
      <c r="D24" t="inlineStr">
        <is>
          <t>Marketplace</t>
        </is>
      </c>
      <c r="E24" t="inlineStr">
        <is>
          <t>Centro</t>
        </is>
      </c>
      <c r="F24" t="inlineStr">
        <is>
          <t>Olio</t>
        </is>
      </c>
      <c r="G24" s="3" t="n">
        <v>1</v>
      </c>
      <c r="H24" s="4" t="n">
        <v>14</v>
      </c>
      <c r="I24" s="4" t="n">
        <v>8.5</v>
      </c>
      <c r="J24" s="4">
        <f>tbl_Vendite[[#This Row],[Quantità]]*tbl_Vendite[[#This Row],[Prezzo_Unitario]]</f>
        <v/>
      </c>
      <c r="K24" s="4">
        <f>tbl_Vendite[[#This Row],[Fatturato]]-tbl_Vendite[[#This Row],[Quantità]]*tbl_Vendite[[#This Row],[Costo_Unitario]]</f>
        <v/>
      </c>
    </row>
    <row r="25">
      <c r="A25" t="inlineStr">
        <is>
          <t>ORD-1024</t>
        </is>
      </c>
      <c r="B25" s="2" t="n">
        <v>46088</v>
      </c>
      <c r="C25" t="inlineStr">
        <is>
          <t>CLI-132</t>
        </is>
      </c>
      <c r="D25" t="inlineStr">
        <is>
          <t>E-commerce</t>
        </is>
      </c>
      <c r="E25" t="inlineStr">
        <is>
          <t>Isole</t>
        </is>
      </c>
      <c r="F25" t="inlineStr">
        <is>
          <t>Olio</t>
        </is>
      </c>
      <c r="G25" s="3" t="n">
        <v>4</v>
      </c>
      <c r="H25" s="4" t="n">
        <v>14</v>
      </c>
      <c r="I25" s="4" t="n">
        <v>8.5</v>
      </c>
      <c r="J25" s="4">
        <f>tbl_Vendite[[#This Row],[Quantità]]*tbl_Vendite[[#This Row],[Prezzo_Unitario]]</f>
        <v/>
      </c>
      <c r="K25" s="4">
        <f>tbl_Vendite[[#This Row],[Fatturato]]-tbl_Vendite[[#This Row],[Quantità]]*tbl_Vendite[[#This Row],[Costo_Unitario]]</f>
        <v/>
      </c>
    </row>
    <row r="26">
      <c r="A26" t="inlineStr">
        <is>
          <t>ORD-1025</t>
        </is>
      </c>
      <c r="B26" s="2" t="n">
        <v>46088</v>
      </c>
      <c r="C26" t="inlineStr">
        <is>
          <t>CLI-184</t>
        </is>
      </c>
      <c r="D26" t="inlineStr">
        <is>
          <t>E-commerce</t>
        </is>
      </c>
      <c r="E26" t="inlineStr">
        <is>
          <t>Nord</t>
        </is>
      </c>
      <c r="F26" t="inlineStr">
        <is>
          <t>Olio</t>
        </is>
      </c>
      <c r="G26" s="3" t="n">
        <v>18</v>
      </c>
      <c r="H26" s="4" t="n">
        <v>14</v>
      </c>
      <c r="I26" s="4" t="n">
        <v>8.5</v>
      </c>
      <c r="J26" s="4">
        <f>tbl_Vendite[[#This Row],[Quantità]]*tbl_Vendite[[#This Row],[Prezzo_Unitario]]</f>
        <v/>
      </c>
      <c r="K26" s="4">
        <f>tbl_Vendite[[#This Row],[Fatturato]]-tbl_Vendite[[#This Row],[Quantità]]*tbl_Vendite[[#This Row],[Costo_Unitario]]</f>
        <v/>
      </c>
    </row>
    <row r="27">
      <c r="A27" t="inlineStr">
        <is>
          <t>ORD-1026</t>
        </is>
      </c>
      <c r="B27" s="2" t="n">
        <v>46090</v>
      </c>
      <c r="C27" t="inlineStr">
        <is>
          <t>CLI-253</t>
        </is>
      </c>
      <c r="D27" t="inlineStr">
        <is>
          <t>E-commerce</t>
        </is>
      </c>
      <c r="E27" t="inlineStr">
        <is>
          <t>Nord</t>
        </is>
      </c>
      <c r="F27" t="inlineStr">
        <is>
          <t>Pasta</t>
        </is>
      </c>
      <c r="G27" s="3" t="n">
        <v>8</v>
      </c>
      <c r="H27" s="4" t="n">
        <v>3.2</v>
      </c>
      <c r="I27" s="4" t="n">
        <v>1.6</v>
      </c>
      <c r="J27" s="4">
        <f>tbl_Vendite[[#This Row],[Quantità]]*tbl_Vendite[[#This Row],[Prezzo_Unitario]]</f>
        <v/>
      </c>
      <c r="K27" s="4">
        <f>tbl_Vendite[[#This Row],[Fatturato]]-tbl_Vendite[[#This Row],[Quantità]]*tbl_Vendite[[#This Row],[Costo_Unitario]]</f>
        <v/>
      </c>
    </row>
    <row r="28">
      <c r="A28" t="inlineStr">
        <is>
          <t>ORD-1027</t>
        </is>
      </c>
      <c r="B28" s="2" t="n">
        <v>46095</v>
      </c>
      <c r="C28" t="inlineStr">
        <is>
          <t>CLI-393</t>
        </is>
      </c>
      <c r="D28" t="inlineStr">
        <is>
          <t>Negozio</t>
        </is>
      </c>
      <c r="E28" t="inlineStr">
        <is>
          <t>Centro</t>
        </is>
      </c>
      <c r="F28" t="inlineStr">
        <is>
          <t>Vino</t>
        </is>
      </c>
      <c r="G28" s="3" t="n">
        <v>3</v>
      </c>
      <c r="H28" s="4" t="n">
        <v>18</v>
      </c>
      <c r="I28" s="4" t="n">
        <v>12.6</v>
      </c>
      <c r="J28" s="4">
        <f>tbl_Vendite[[#This Row],[Quantità]]*tbl_Vendite[[#This Row],[Prezzo_Unitario]]</f>
        <v/>
      </c>
      <c r="K28" s="4">
        <f>tbl_Vendite[[#This Row],[Fatturato]]-tbl_Vendite[[#This Row],[Quantità]]*tbl_Vendite[[#This Row],[Costo_Unitario]]</f>
        <v/>
      </c>
    </row>
    <row r="29">
      <c r="A29" t="inlineStr">
        <is>
          <t>ORD-1028</t>
        </is>
      </c>
      <c r="B29" s="2" t="n">
        <v>46098</v>
      </c>
      <c r="C29" t="inlineStr">
        <is>
          <t>CLI-037</t>
        </is>
      </c>
      <c r="D29" t="inlineStr">
        <is>
          <t>Negozio</t>
        </is>
      </c>
      <c r="E29" t="inlineStr">
        <is>
          <t>Isole</t>
        </is>
      </c>
      <c r="F29" t="inlineStr">
        <is>
          <t>Pasta</t>
        </is>
      </c>
      <c r="G29" s="3" t="n">
        <v>12</v>
      </c>
      <c r="H29" s="4" t="n">
        <v>3.2</v>
      </c>
      <c r="I29" s="4" t="n">
        <v>1.6</v>
      </c>
      <c r="J29" s="4">
        <f>tbl_Vendite[[#This Row],[Quantità]]*tbl_Vendite[[#This Row],[Prezzo_Unitario]]</f>
        <v/>
      </c>
      <c r="K29" s="4">
        <f>tbl_Vendite[[#This Row],[Fatturato]]-tbl_Vendite[[#This Row],[Quantità]]*tbl_Vendite[[#This Row],[Costo_Unitario]]</f>
        <v/>
      </c>
    </row>
    <row r="30">
      <c r="A30" t="inlineStr">
        <is>
          <t>ORD-1029</t>
        </is>
      </c>
      <c r="B30" s="2" t="n">
        <v>46101</v>
      </c>
      <c r="C30" t="inlineStr">
        <is>
          <t>CLI-132</t>
        </is>
      </c>
      <c r="D30" t="inlineStr">
        <is>
          <t>E-commerce</t>
        </is>
      </c>
      <c r="E30" t="inlineStr">
        <is>
          <t>Isole</t>
        </is>
      </c>
      <c r="F30" t="inlineStr">
        <is>
          <t>Vino</t>
        </is>
      </c>
      <c r="G30" s="3" t="n">
        <v>6</v>
      </c>
      <c r="H30" s="4" t="n">
        <v>18</v>
      </c>
      <c r="I30" s="4" t="n">
        <v>12.6</v>
      </c>
      <c r="J30" s="4">
        <f>tbl_Vendite[[#This Row],[Quantità]]*tbl_Vendite[[#This Row],[Prezzo_Unitario]]</f>
        <v/>
      </c>
      <c r="K30" s="4">
        <f>tbl_Vendite[[#This Row],[Fatturato]]-tbl_Vendite[[#This Row],[Quantità]]*tbl_Vendite[[#This Row],[Costo_Unitario]]</f>
        <v/>
      </c>
    </row>
    <row r="31">
      <c r="A31" t="inlineStr">
        <is>
          <t>ORD-1030</t>
        </is>
      </c>
      <c r="B31" s="2" t="n">
        <v>46101</v>
      </c>
      <c r="C31" t="inlineStr">
        <is>
          <t>CLI-226</t>
        </is>
      </c>
      <c r="D31" t="inlineStr">
        <is>
          <t>Negozio</t>
        </is>
      </c>
      <c r="E31" t="inlineStr">
        <is>
          <t>Isole</t>
        </is>
      </c>
      <c r="F31" t="inlineStr">
        <is>
          <t>Olio</t>
        </is>
      </c>
      <c r="G31" s="3" t="n">
        <v>11</v>
      </c>
      <c r="H31" s="4" t="n">
        <v>14</v>
      </c>
      <c r="I31" s="4" t="n">
        <v>8.5</v>
      </c>
      <c r="J31" s="4">
        <f>tbl_Vendite[[#This Row],[Quantità]]*tbl_Vendite[[#This Row],[Prezzo_Unitario]]</f>
        <v/>
      </c>
      <c r="K31" s="4">
        <f>tbl_Vendite[[#This Row],[Fatturato]]-tbl_Vendite[[#This Row],[Quantità]]*tbl_Vendite[[#This Row],[Costo_Unitario]]</f>
        <v/>
      </c>
    </row>
    <row r="32">
      <c r="A32" t="inlineStr">
        <is>
          <t>ORD-1031</t>
        </is>
      </c>
      <c r="B32" s="2" t="n">
        <v>46104</v>
      </c>
      <c r="C32" t="inlineStr">
        <is>
          <t>CLI-132</t>
        </is>
      </c>
      <c r="D32" t="inlineStr">
        <is>
          <t>E-commerce</t>
        </is>
      </c>
      <c r="E32" t="inlineStr">
        <is>
          <t>Isole</t>
        </is>
      </c>
      <c r="F32" t="inlineStr">
        <is>
          <t>Pasta</t>
        </is>
      </c>
      <c r="G32" s="3" t="n">
        <v>14</v>
      </c>
      <c r="H32" s="4" t="n">
        <v>3.2</v>
      </c>
      <c r="I32" s="4" t="n">
        <v>1.6</v>
      </c>
      <c r="J32" s="4">
        <f>tbl_Vendite[[#This Row],[Quantità]]*tbl_Vendite[[#This Row],[Prezzo_Unitario]]</f>
        <v/>
      </c>
      <c r="K32" s="4">
        <f>tbl_Vendite[[#This Row],[Fatturato]]-tbl_Vendite[[#This Row],[Quantità]]*tbl_Vendite[[#This Row],[Costo_Unitario]]</f>
        <v/>
      </c>
    </row>
    <row r="33">
      <c r="A33" t="inlineStr">
        <is>
          <t>ORD-1032</t>
        </is>
      </c>
      <c r="B33" s="2" t="n">
        <v>46108</v>
      </c>
      <c r="C33" t="inlineStr">
        <is>
          <t>CLI-027</t>
        </is>
      </c>
      <c r="D33" t="inlineStr">
        <is>
          <t>Negozio</t>
        </is>
      </c>
      <c r="E33" t="inlineStr">
        <is>
          <t>Sud</t>
        </is>
      </c>
      <c r="F33" t="inlineStr">
        <is>
          <t>Olio</t>
        </is>
      </c>
      <c r="G33" s="3" t="n">
        <v>7</v>
      </c>
      <c r="H33" s="4" t="n">
        <v>14</v>
      </c>
      <c r="I33" s="4" t="n">
        <v>8.5</v>
      </c>
      <c r="J33" s="4">
        <f>tbl_Vendite[[#This Row],[Quantità]]*tbl_Vendite[[#This Row],[Prezzo_Unitario]]</f>
        <v/>
      </c>
      <c r="K33" s="4">
        <f>tbl_Vendite[[#This Row],[Fatturato]]-tbl_Vendite[[#This Row],[Quantità]]*tbl_Vendite[[#This Row],[Costo_Unitario]]</f>
        <v/>
      </c>
    </row>
    <row r="34">
      <c r="A34" t="inlineStr">
        <is>
          <t>ORD-1033</t>
        </is>
      </c>
      <c r="B34" s="2" t="n">
        <v>46111</v>
      </c>
      <c r="C34" t="inlineStr">
        <is>
          <t>CLI-187</t>
        </is>
      </c>
      <c r="D34" t="inlineStr">
        <is>
          <t>Negozio</t>
        </is>
      </c>
      <c r="E34" t="inlineStr">
        <is>
          <t>Centro</t>
        </is>
      </c>
      <c r="F34" t="inlineStr">
        <is>
          <t>Conserve</t>
        </is>
      </c>
      <c r="G34" s="3" t="n">
        <v>7</v>
      </c>
      <c r="H34" s="4" t="n">
        <v>4.5</v>
      </c>
      <c r="I34" s="4" t="n">
        <v>2.7</v>
      </c>
      <c r="J34" s="4">
        <f>tbl_Vendite[[#This Row],[Quantità]]*tbl_Vendite[[#This Row],[Prezzo_Unitario]]</f>
        <v/>
      </c>
      <c r="K34" s="4">
        <f>tbl_Vendite[[#This Row],[Fatturato]]-tbl_Vendite[[#This Row],[Quantità]]*tbl_Vendite[[#This Row],[Costo_Unitario]]</f>
        <v/>
      </c>
    </row>
    <row r="35">
      <c r="A35" t="inlineStr">
        <is>
          <t>ORD-1034</t>
        </is>
      </c>
      <c r="B35" s="2" t="n">
        <v>46111</v>
      </c>
      <c r="C35" t="inlineStr">
        <is>
          <t>CLI-305</t>
        </is>
      </c>
      <c r="D35" t="inlineStr">
        <is>
          <t>E-commerce</t>
        </is>
      </c>
      <c r="E35" t="inlineStr">
        <is>
          <t>Nord</t>
        </is>
      </c>
      <c r="F35" t="inlineStr">
        <is>
          <t>Conserve</t>
        </is>
      </c>
      <c r="G35" s="3" t="n">
        <v>16</v>
      </c>
      <c r="H35" s="4" t="n">
        <v>4.5</v>
      </c>
      <c r="I35" s="4" t="n">
        <v>2.7</v>
      </c>
      <c r="J35" s="4">
        <f>tbl_Vendite[[#This Row],[Quantità]]*tbl_Vendite[[#This Row],[Prezzo_Unitario]]</f>
        <v/>
      </c>
      <c r="K35" s="4">
        <f>tbl_Vendite[[#This Row],[Fatturato]]-tbl_Vendite[[#This Row],[Quantità]]*tbl_Vendite[[#This Row],[Costo_Unitario]]</f>
        <v/>
      </c>
    </row>
    <row r="36">
      <c r="A36" t="inlineStr">
        <is>
          <t>ORD-1035</t>
        </is>
      </c>
      <c r="B36" s="2" t="n">
        <v>46118</v>
      </c>
      <c r="C36" t="inlineStr">
        <is>
          <t>CLI-114</t>
        </is>
      </c>
      <c r="D36" t="inlineStr">
        <is>
          <t>Negozio</t>
        </is>
      </c>
      <c r="E36" t="inlineStr">
        <is>
          <t>Sud</t>
        </is>
      </c>
      <c r="F36" t="inlineStr">
        <is>
          <t>Vino</t>
        </is>
      </c>
      <c r="G36" s="3" t="n">
        <v>1</v>
      </c>
      <c r="H36" s="4" t="n">
        <v>18</v>
      </c>
      <c r="I36" s="4" t="n">
        <v>12.6</v>
      </c>
      <c r="J36" s="4">
        <f>tbl_Vendite[[#This Row],[Quantità]]*tbl_Vendite[[#This Row],[Prezzo_Unitario]]</f>
        <v/>
      </c>
      <c r="K36" s="4">
        <f>tbl_Vendite[[#This Row],[Fatturato]]-tbl_Vendite[[#This Row],[Quantità]]*tbl_Vendite[[#This Row],[Costo_Unitario]]</f>
        <v/>
      </c>
    </row>
    <row r="37">
      <c r="A37" t="inlineStr">
        <is>
          <t>ORD-1036</t>
        </is>
      </c>
      <c r="B37" s="2" t="n">
        <v>46125</v>
      </c>
      <c r="C37" t="inlineStr">
        <is>
          <t>CLI-253</t>
        </is>
      </c>
      <c r="D37" t="inlineStr">
        <is>
          <t>E-commerce</t>
        </is>
      </c>
      <c r="E37" t="inlineStr">
        <is>
          <t>Nord</t>
        </is>
      </c>
      <c r="F37" t="inlineStr">
        <is>
          <t>Vino</t>
        </is>
      </c>
      <c r="G37" s="3" t="n">
        <v>2</v>
      </c>
      <c r="H37" s="4" t="n">
        <v>18</v>
      </c>
      <c r="I37" s="4" t="n">
        <v>12.6</v>
      </c>
      <c r="J37" s="4">
        <f>tbl_Vendite[[#This Row],[Quantità]]*tbl_Vendite[[#This Row],[Prezzo_Unitario]]</f>
        <v/>
      </c>
      <c r="K37" s="4">
        <f>tbl_Vendite[[#This Row],[Fatturato]]-tbl_Vendite[[#This Row],[Quantità]]*tbl_Vendite[[#This Row],[Costo_Unitario]]</f>
        <v/>
      </c>
    </row>
    <row r="38">
      <c r="A38" t="inlineStr">
        <is>
          <t>ORD-1037</t>
        </is>
      </c>
      <c r="B38" s="2" t="n">
        <v>46131</v>
      </c>
      <c r="C38" t="inlineStr">
        <is>
          <t>CLI-347</t>
        </is>
      </c>
      <c r="D38" t="inlineStr">
        <is>
          <t>Negozio</t>
        </is>
      </c>
      <c r="E38" t="inlineStr">
        <is>
          <t>Isole</t>
        </is>
      </c>
      <c r="F38" t="inlineStr">
        <is>
          <t>Vino</t>
        </is>
      </c>
      <c r="G38" s="3" t="n">
        <v>3</v>
      </c>
      <c r="H38" s="4" t="n">
        <v>18</v>
      </c>
      <c r="I38" s="4" t="n">
        <v>12.6</v>
      </c>
      <c r="J38" s="4">
        <f>tbl_Vendite[[#This Row],[Quantità]]*tbl_Vendite[[#This Row],[Prezzo_Unitario]]</f>
        <v/>
      </c>
      <c r="K38" s="4">
        <f>tbl_Vendite[[#This Row],[Fatturato]]-tbl_Vendite[[#This Row],[Quantità]]*tbl_Vendite[[#This Row],[Costo_Unitario]]</f>
        <v/>
      </c>
    </row>
    <row r="39">
      <c r="A39" t="inlineStr">
        <is>
          <t>ORD-1038</t>
        </is>
      </c>
      <c r="B39" s="2" t="n">
        <v>46131</v>
      </c>
      <c r="C39" t="inlineStr">
        <is>
          <t>CLI-356</t>
        </is>
      </c>
      <c r="D39" t="inlineStr">
        <is>
          <t>E-commerce</t>
        </is>
      </c>
      <c r="E39" t="inlineStr">
        <is>
          <t>Isole</t>
        </is>
      </c>
      <c r="F39" t="inlineStr">
        <is>
          <t>Olio</t>
        </is>
      </c>
      <c r="G39" s="3" t="n">
        <v>7</v>
      </c>
      <c r="H39" s="4" t="n">
        <v>14</v>
      </c>
      <c r="I39" s="4" t="n">
        <v>8.5</v>
      </c>
      <c r="J39" s="4">
        <f>tbl_Vendite[[#This Row],[Quantità]]*tbl_Vendite[[#This Row],[Prezzo_Unitario]]</f>
        <v/>
      </c>
      <c r="K39" s="4">
        <f>tbl_Vendite[[#This Row],[Fatturato]]-tbl_Vendite[[#This Row],[Quantità]]*tbl_Vendite[[#This Row],[Costo_Unitario]]</f>
        <v/>
      </c>
    </row>
    <row r="40">
      <c r="A40" t="inlineStr">
        <is>
          <t>ORD-1039</t>
        </is>
      </c>
      <c r="B40" s="2" t="n">
        <v>46134</v>
      </c>
      <c r="C40" t="inlineStr">
        <is>
          <t>CLI-184</t>
        </is>
      </c>
      <c r="D40" t="inlineStr">
        <is>
          <t>E-commerce</t>
        </is>
      </c>
      <c r="E40" t="inlineStr">
        <is>
          <t>Nord</t>
        </is>
      </c>
      <c r="F40" t="inlineStr">
        <is>
          <t>Pasta</t>
        </is>
      </c>
      <c r="G40" s="3" t="n">
        <v>6</v>
      </c>
      <c r="H40" s="4" t="n">
        <v>3.2</v>
      </c>
      <c r="I40" s="4" t="n">
        <v>1.6</v>
      </c>
      <c r="J40" s="4">
        <f>tbl_Vendite[[#This Row],[Quantità]]*tbl_Vendite[[#This Row],[Prezzo_Unitario]]</f>
        <v/>
      </c>
      <c r="K40" s="4">
        <f>tbl_Vendite[[#This Row],[Fatturato]]-tbl_Vendite[[#This Row],[Quantità]]*tbl_Vendite[[#This Row],[Costo_Unitario]]</f>
        <v/>
      </c>
    </row>
    <row r="41">
      <c r="A41" t="inlineStr">
        <is>
          <t>ORD-1040</t>
        </is>
      </c>
      <c r="B41" s="2" t="n">
        <v>46137</v>
      </c>
      <c r="C41" t="inlineStr">
        <is>
          <t>CLI-218</t>
        </is>
      </c>
      <c r="D41" t="inlineStr">
        <is>
          <t>Agenti B2B</t>
        </is>
      </c>
      <c r="E41" t="inlineStr">
        <is>
          <t>Isole</t>
        </is>
      </c>
      <c r="F41" t="inlineStr">
        <is>
          <t>Vino</t>
        </is>
      </c>
      <c r="G41" s="3" t="n">
        <v>72</v>
      </c>
      <c r="H41" s="4" t="n">
        <v>16</v>
      </c>
      <c r="I41" s="4" t="n">
        <v>12.6</v>
      </c>
      <c r="J41" s="4">
        <f>tbl_Vendite[[#This Row],[Quantità]]*tbl_Vendite[[#This Row],[Prezzo_Unitario]]</f>
        <v/>
      </c>
      <c r="K41" s="4">
        <f>tbl_Vendite[[#This Row],[Fatturato]]-tbl_Vendite[[#This Row],[Quantità]]*tbl_Vendite[[#This Row],[Costo_Unitario]]</f>
        <v/>
      </c>
    </row>
    <row r="42">
      <c r="A42" t="inlineStr">
        <is>
          <t>ORD-1041</t>
        </is>
      </c>
      <c r="B42" s="2" t="n">
        <v>46137</v>
      </c>
      <c r="C42" t="inlineStr">
        <is>
          <t>CLI-298</t>
        </is>
      </c>
      <c r="D42" t="inlineStr">
        <is>
          <t>E-commerce</t>
        </is>
      </c>
      <c r="E42" t="inlineStr">
        <is>
          <t>Nord</t>
        </is>
      </c>
      <c r="F42" t="inlineStr">
        <is>
          <t>Vino</t>
        </is>
      </c>
      <c r="G42" s="3" t="n">
        <v>7</v>
      </c>
      <c r="H42" s="4" t="n">
        <v>18</v>
      </c>
      <c r="I42" s="4" t="n">
        <v>12.6</v>
      </c>
      <c r="J42" s="4">
        <f>tbl_Vendite[[#This Row],[Quantità]]*tbl_Vendite[[#This Row],[Prezzo_Unitario]]</f>
        <v/>
      </c>
      <c r="K42" s="4">
        <f>tbl_Vendite[[#This Row],[Fatturato]]-tbl_Vendite[[#This Row],[Quantità]]*tbl_Vendite[[#This Row],[Costo_Unitario]]</f>
        <v/>
      </c>
    </row>
    <row r="43">
      <c r="A43" t="inlineStr">
        <is>
          <t>ORD-1042</t>
        </is>
      </c>
      <c r="B43" s="2" t="n">
        <v>46139</v>
      </c>
      <c r="C43" t="inlineStr">
        <is>
          <t>CLI-356</t>
        </is>
      </c>
      <c r="D43" t="inlineStr">
        <is>
          <t>E-commerce</t>
        </is>
      </c>
      <c r="E43" t="inlineStr">
        <is>
          <t>Isole</t>
        </is>
      </c>
      <c r="F43" t="inlineStr">
        <is>
          <t>Conserve</t>
        </is>
      </c>
      <c r="G43" s="3" t="n">
        <v>6</v>
      </c>
      <c r="H43" s="4" t="n">
        <v>4.5</v>
      </c>
      <c r="I43" s="4" t="n">
        <v>2.7</v>
      </c>
      <c r="J43" s="4">
        <f>tbl_Vendite[[#This Row],[Quantità]]*tbl_Vendite[[#This Row],[Prezzo_Unitario]]</f>
        <v/>
      </c>
      <c r="K43" s="4">
        <f>tbl_Vendite[[#This Row],[Fatturato]]-tbl_Vendite[[#This Row],[Quantità]]*tbl_Vendite[[#This Row],[Costo_Unitario]]</f>
        <v/>
      </c>
    </row>
    <row r="44">
      <c r="A44" t="inlineStr">
        <is>
          <t>ORD-1043</t>
        </is>
      </c>
      <c r="B44" s="2" t="n">
        <v>46140</v>
      </c>
      <c r="C44" t="inlineStr">
        <is>
          <t>CLI-011</t>
        </is>
      </c>
      <c r="D44" t="inlineStr">
        <is>
          <t>Marketplace</t>
        </is>
      </c>
      <c r="E44" t="inlineStr">
        <is>
          <t>Sud</t>
        </is>
      </c>
      <c r="F44" t="inlineStr">
        <is>
          <t>Vino</t>
        </is>
      </c>
      <c r="G44" s="3" t="n">
        <v>6</v>
      </c>
      <c r="H44" s="4" t="n">
        <v>18</v>
      </c>
      <c r="I44" s="4" t="n">
        <v>12.6</v>
      </c>
      <c r="J44" s="4">
        <f>tbl_Vendite[[#This Row],[Quantità]]*tbl_Vendite[[#This Row],[Prezzo_Unitario]]</f>
        <v/>
      </c>
      <c r="K44" s="4">
        <f>tbl_Vendite[[#This Row],[Fatturato]]-tbl_Vendite[[#This Row],[Quantità]]*tbl_Vendite[[#This Row],[Costo_Unitario]]</f>
        <v/>
      </c>
    </row>
    <row r="45">
      <c r="A45" t="inlineStr">
        <is>
          <t>ORD-1044</t>
        </is>
      </c>
      <c r="B45" s="2" t="n">
        <v>46142</v>
      </c>
      <c r="C45" t="inlineStr">
        <is>
          <t>CLI-279</t>
        </is>
      </c>
      <c r="D45" t="inlineStr">
        <is>
          <t>Marketplace</t>
        </is>
      </c>
      <c r="E45" t="inlineStr">
        <is>
          <t>Isole</t>
        </is>
      </c>
      <c r="F45" t="inlineStr">
        <is>
          <t>Olio</t>
        </is>
      </c>
      <c r="G45" s="3" t="n">
        <v>7</v>
      </c>
      <c r="H45" s="4" t="n">
        <v>14</v>
      </c>
      <c r="I45" s="4" t="n">
        <v>8.5</v>
      </c>
      <c r="J45" s="4">
        <f>tbl_Vendite[[#This Row],[Quantità]]*tbl_Vendite[[#This Row],[Prezzo_Unitario]]</f>
        <v/>
      </c>
      <c r="K45" s="4">
        <f>tbl_Vendite[[#This Row],[Fatturato]]-tbl_Vendite[[#This Row],[Quantità]]*tbl_Vendite[[#This Row],[Costo_Unitario]]</f>
        <v/>
      </c>
    </row>
    <row r="46">
      <c r="A46" t="inlineStr">
        <is>
          <t>ORD-1045</t>
        </is>
      </c>
      <c r="B46" s="2" t="n">
        <v>46142</v>
      </c>
      <c r="C46" t="inlineStr">
        <is>
          <t>CLI-312</t>
        </is>
      </c>
      <c r="D46" t="inlineStr">
        <is>
          <t>Marketplace</t>
        </is>
      </c>
      <c r="E46" t="inlineStr">
        <is>
          <t>Centro</t>
        </is>
      </c>
      <c r="F46" t="inlineStr">
        <is>
          <t>Pasta</t>
        </is>
      </c>
      <c r="G46" s="3" t="n">
        <v>1</v>
      </c>
      <c r="H46" s="4" t="n">
        <v>3.2</v>
      </c>
      <c r="I46" s="4" t="n">
        <v>1.6</v>
      </c>
      <c r="J46" s="4">
        <f>tbl_Vendite[[#This Row],[Quantità]]*tbl_Vendite[[#This Row],[Prezzo_Unitario]]</f>
        <v/>
      </c>
      <c r="K46" s="4">
        <f>tbl_Vendite[[#This Row],[Fatturato]]-tbl_Vendite[[#This Row],[Quantità]]*tbl_Vendite[[#This Row],[Costo_Unitario]]</f>
        <v/>
      </c>
    </row>
    <row r="47">
      <c r="A47" t="inlineStr">
        <is>
          <t>ORD-1046</t>
        </is>
      </c>
      <c r="B47" s="2" t="n">
        <v>46144</v>
      </c>
      <c r="C47" t="inlineStr">
        <is>
          <t>CLI-116</t>
        </is>
      </c>
      <c r="D47" t="inlineStr">
        <is>
          <t>Agenti B2B</t>
        </is>
      </c>
      <c r="E47" t="inlineStr">
        <is>
          <t>Centro</t>
        </is>
      </c>
      <c r="F47" t="inlineStr">
        <is>
          <t>Conserve</t>
        </is>
      </c>
      <c r="G47" s="3" t="n">
        <v>24</v>
      </c>
      <c r="H47" s="4" t="n">
        <v>4.5</v>
      </c>
      <c r="I47" s="4" t="n">
        <v>2.7</v>
      </c>
      <c r="J47" s="4">
        <f>tbl_Vendite[[#This Row],[Quantità]]*tbl_Vendite[[#This Row],[Prezzo_Unitario]]</f>
        <v/>
      </c>
      <c r="K47" s="4">
        <f>tbl_Vendite[[#This Row],[Fatturato]]-tbl_Vendite[[#This Row],[Quantità]]*tbl_Vendite[[#This Row],[Costo_Unitario]]</f>
        <v/>
      </c>
    </row>
    <row r="48">
      <c r="A48" t="inlineStr">
        <is>
          <t>ORD-1047</t>
        </is>
      </c>
      <c r="B48" s="2" t="n">
        <v>46147</v>
      </c>
      <c r="C48" t="inlineStr">
        <is>
          <t>CLI-132</t>
        </is>
      </c>
      <c r="D48" t="inlineStr">
        <is>
          <t>E-commerce</t>
        </is>
      </c>
      <c r="E48" t="inlineStr">
        <is>
          <t>Isole</t>
        </is>
      </c>
      <c r="F48" t="inlineStr">
        <is>
          <t>Pasta</t>
        </is>
      </c>
      <c r="G48" s="3" t="n">
        <v>6</v>
      </c>
      <c r="H48" s="4" t="n">
        <v>3.2</v>
      </c>
      <c r="I48" s="4" t="n">
        <v>1.6</v>
      </c>
      <c r="J48" s="4">
        <f>tbl_Vendite[[#This Row],[Quantità]]*tbl_Vendite[[#This Row],[Prezzo_Unitario]]</f>
        <v/>
      </c>
      <c r="K48" s="4">
        <f>tbl_Vendite[[#This Row],[Fatturato]]-tbl_Vendite[[#This Row],[Quantità]]*tbl_Vendite[[#This Row],[Costo_Unitario]]</f>
        <v/>
      </c>
    </row>
    <row r="49">
      <c r="A49" t="inlineStr">
        <is>
          <t>ORD-1048</t>
        </is>
      </c>
      <c r="B49" s="2" t="n">
        <v>46150</v>
      </c>
      <c r="C49" t="inlineStr">
        <is>
          <t>CLI-052</t>
        </is>
      </c>
      <c r="D49" t="inlineStr">
        <is>
          <t>E-commerce</t>
        </is>
      </c>
      <c r="E49" t="inlineStr">
        <is>
          <t>Nord</t>
        </is>
      </c>
      <c r="F49" t="inlineStr">
        <is>
          <t>Olio</t>
        </is>
      </c>
      <c r="G49" s="3" t="n">
        <v>5</v>
      </c>
      <c r="H49" s="4" t="n">
        <v>14</v>
      </c>
      <c r="I49" s="4" t="n">
        <v>8.5</v>
      </c>
      <c r="J49" s="4">
        <f>tbl_Vendite[[#This Row],[Quantità]]*tbl_Vendite[[#This Row],[Prezzo_Unitario]]</f>
        <v/>
      </c>
      <c r="K49" s="4">
        <f>tbl_Vendite[[#This Row],[Fatturato]]-tbl_Vendite[[#This Row],[Quantità]]*tbl_Vendite[[#This Row],[Costo_Unitario]]</f>
        <v/>
      </c>
    </row>
    <row r="50">
      <c r="A50" t="inlineStr">
        <is>
          <t>ORD-1049</t>
        </is>
      </c>
      <c r="B50" s="2" t="n">
        <v>46150</v>
      </c>
      <c r="C50" t="inlineStr">
        <is>
          <t>CLI-356</t>
        </is>
      </c>
      <c r="D50" t="inlineStr">
        <is>
          <t>E-commerce</t>
        </is>
      </c>
      <c r="E50" t="inlineStr">
        <is>
          <t>Isole</t>
        </is>
      </c>
      <c r="F50" t="inlineStr">
        <is>
          <t>Olio</t>
        </is>
      </c>
      <c r="G50" s="3" t="n">
        <v>6</v>
      </c>
      <c r="H50" s="4" t="n">
        <v>14</v>
      </c>
      <c r="I50" s="4" t="n">
        <v>8.5</v>
      </c>
      <c r="J50" s="4">
        <f>tbl_Vendite[[#This Row],[Quantità]]*tbl_Vendite[[#This Row],[Prezzo_Unitario]]</f>
        <v/>
      </c>
      <c r="K50" s="4">
        <f>tbl_Vendite[[#This Row],[Fatturato]]-tbl_Vendite[[#This Row],[Quantità]]*tbl_Vendite[[#This Row],[Costo_Unitario]]</f>
        <v/>
      </c>
    </row>
    <row r="51">
      <c r="A51" t="inlineStr">
        <is>
          <t>ORD-1050</t>
        </is>
      </c>
      <c r="B51" s="2" t="n">
        <v>46151</v>
      </c>
      <c r="C51" t="inlineStr">
        <is>
          <t>CLI-140</t>
        </is>
      </c>
      <c r="D51" t="inlineStr">
        <is>
          <t>Marketplace</t>
        </is>
      </c>
      <c r="E51" t="inlineStr">
        <is>
          <t>Sud</t>
        </is>
      </c>
      <c r="F51" t="inlineStr">
        <is>
          <t>Olio</t>
        </is>
      </c>
      <c r="G51" s="3" t="n">
        <v>7</v>
      </c>
      <c r="H51" s="4" t="n">
        <v>14</v>
      </c>
      <c r="I51" s="4" t="n">
        <v>8.5</v>
      </c>
      <c r="J51" s="4">
        <f>tbl_Vendite[[#This Row],[Quantità]]*tbl_Vendite[[#This Row],[Prezzo_Unitario]]</f>
        <v/>
      </c>
      <c r="K51" s="4">
        <f>tbl_Vendite[[#This Row],[Fatturato]]-tbl_Vendite[[#This Row],[Quantità]]*tbl_Vendite[[#This Row],[Costo_Unitario]]</f>
        <v/>
      </c>
    </row>
    <row r="52">
      <c r="A52" t="inlineStr">
        <is>
          <t>ORD-1051</t>
        </is>
      </c>
      <c r="B52" s="2" t="n">
        <v>46153</v>
      </c>
      <c r="C52" t="inlineStr">
        <is>
          <t>CLI-312</t>
        </is>
      </c>
      <c r="D52" t="inlineStr">
        <is>
          <t>Marketplace</t>
        </is>
      </c>
      <c r="E52" t="inlineStr">
        <is>
          <t>Centro</t>
        </is>
      </c>
      <c r="F52" t="inlineStr">
        <is>
          <t>Olio</t>
        </is>
      </c>
      <c r="G52" s="3" t="n">
        <v>4</v>
      </c>
      <c r="H52" s="4" t="n">
        <v>14</v>
      </c>
      <c r="I52" s="4" t="n">
        <v>8.5</v>
      </c>
      <c r="J52" s="4">
        <f>tbl_Vendite[[#This Row],[Quantità]]*tbl_Vendite[[#This Row],[Prezzo_Unitario]]</f>
        <v/>
      </c>
      <c r="K52" s="4">
        <f>tbl_Vendite[[#This Row],[Fatturato]]-tbl_Vendite[[#This Row],[Quantità]]*tbl_Vendite[[#This Row],[Costo_Unitario]]</f>
        <v/>
      </c>
    </row>
    <row r="53">
      <c r="A53" t="inlineStr">
        <is>
          <t>ORD-1052</t>
        </is>
      </c>
      <c r="B53" s="2" t="n">
        <v>46158</v>
      </c>
      <c r="C53" t="inlineStr">
        <is>
          <t>CLI-027</t>
        </is>
      </c>
      <c r="D53" t="inlineStr">
        <is>
          <t>Negozio</t>
        </is>
      </c>
      <c r="E53" t="inlineStr">
        <is>
          <t>Sud</t>
        </is>
      </c>
      <c r="F53" t="inlineStr">
        <is>
          <t>Pasta</t>
        </is>
      </c>
      <c r="G53" s="3" t="n">
        <v>9</v>
      </c>
      <c r="H53" s="4" t="n">
        <v>3.2</v>
      </c>
      <c r="I53" s="4" t="n">
        <v>1.6</v>
      </c>
      <c r="J53" s="4">
        <f>tbl_Vendite[[#This Row],[Quantità]]*tbl_Vendite[[#This Row],[Prezzo_Unitario]]</f>
        <v/>
      </c>
      <c r="K53" s="4">
        <f>tbl_Vendite[[#This Row],[Fatturato]]-tbl_Vendite[[#This Row],[Quantità]]*tbl_Vendite[[#This Row],[Costo_Unitario]]</f>
        <v/>
      </c>
    </row>
    <row r="54">
      <c r="A54" t="inlineStr">
        <is>
          <t>ORD-1053</t>
        </is>
      </c>
      <c r="B54" s="2" t="n">
        <v>46158</v>
      </c>
      <c r="C54" t="inlineStr">
        <is>
          <t>CLI-242</t>
        </is>
      </c>
      <c r="D54" t="inlineStr">
        <is>
          <t>E-commerce</t>
        </is>
      </c>
      <c r="E54" t="inlineStr">
        <is>
          <t>Centro</t>
        </is>
      </c>
      <c r="F54" t="inlineStr">
        <is>
          <t>Pasta</t>
        </is>
      </c>
      <c r="G54" s="3" t="n">
        <v>10</v>
      </c>
      <c r="H54" s="4" t="n">
        <v>3.2</v>
      </c>
      <c r="I54" s="4" t="n">
        <v>1.6</v>
      </c>
      <c r="J54" s="4">
        <f>tbl_Vendite[[#This Row],[Quantità]]*tbl_Vendite[[#This Row],[Prezzo_Unitario]]</f>
        <v/>
      </c>
      <c r="K54" s="4">
        <f>tbl_Vendite[[#This Row],[Fatturato]]-tbl_Vendite[[#This Row],[Quantità]]*tbl_Vendite[[#This Row],[Costo_Unitario]]</f>
        <v/>
      </c>
    </row>
    <row r="55">
      <c r="A55" t="inlineStr">
        <is>
          <t>ORD-1054</t>
        </is>
      </c>
      <c r="B55" s="2" t="n">
        <v>46164</v>
      </c>
      <c r="C55" t="inlineStr">
        <is>
          <t>CLI-132</t>
        </is>
      </c>
      <c r="D55" t="inlineStr">
        <is>
          <t>E-commerce</t>
        </is>
      </c>
      <c r="E55" t="inlineStr">
        <is>
          <t>Isole</t>
        </is>
      </c>
      <c r="F55" t="inlineStr">
        <is>
          <t>Conserve</t>
        </is>
      </c>
      <c r="G55" s="3" t="n">
        <v>6</v>
      </c>
      <c r="H55" s="4" t="n">
        <v>4.5</v>
      </c>
      <c r="I55" s="4" t="n">
        <v>2.7</v>
      </c>
      <c r="J55" s="4">
        <f>tbl_Vendite[[#This Row],[Quantità]]*tbl_Vendite[[#This Row],[Prezzo_Unitario]]</f>
        <v/>
      </c>
      <c r="K55" s="4">
        <f>tbl_Vendite[[#This Row],[Fatturato]]-tbl_Vendite[[#This Row],[Quantità]]*tbl_Vendite[[#This Row],[Costo_Unitario]]</f>
        <v/>
      </c>
    </row>
    <row r="56">
      <c r="A56" t="inlineStr">
        <is>
          <t>ORD-1055</t>
        </is>
      </c>
      <c r="B56" s="2" t="n">
        <v>46167</v>
      </c>
      <c r="C56" t="inlineStr">
        <is>
          <t>CLI-347</t>
        </is>
      </c>
      <c r="D56" t="inlineStr">
        <is>
          <t>Negozio</t>
        </is>
      </c>
      <c r="E56" t="inlineStr">
        <is>
          <t>Isole</t>
        </is>
      </c>
      <c r="F56" t="inlineStr">
        <is>
          <t>Olio</t>
        </is>
      </c>
      <c r="G56" s="3" t="n">
        <v>1</v>
      </c>
      <c r="H56" s="4" t="n">
        <v>14</v>
      </c>
      <c r="I56" s="4" t="n">
        <v>8.5</v>
      </c>
      <c r="J56" s="4">
        <f>tbl_Vendite[[#This Row],[Quantità]]*tbl_Vendite[[#This Row],[Prezzo_Unitario]]</f>
        <v/>
      </c>
      <c r="K56" s="4">
        <f>tbl_Vendite[[#This Row],[Fatturato]]-tbl_Vendite[[#This Row],[Quantità]]*tbl_Vendite[[#This Row],[Costo_Unitario]]</f>
        <v/>
      </c>
    </row>
    <row r="57">
      <c r="A57" t="inlineStr">
        <is>
          <t>ORD-1056</t>
        </is>
      </c>
      <c r="B57" s="2" t="n">
        <v>46170</v>
      </c>
      <c r="C57" t="inlineStr">
        <is>
          <t>CLI-242</t>
        </is>
      </c>
      <c r="D57" t="inlineStr">
        <is>
          <t>E-commerce</t>
        </is>
      </c>
      <c r="E57" t="inlineStr">
        <is>
          <t>Centro</t>
        </is>
      </c>
      <c r="F57" t="inlineStr">
        <is>
          <t>Conserve</t>
        </is>
      </c>
      <c r="G57" s="3" t="n">
        <v>2</v>
      </c>
      <c r="H57" s="4" t="n">
        <v>4.5</v>
      </c>
      <c r="I57" s="4" t="n">
        <v>2.7</v>
      </c>
      <c r="J57" s="4">
        <f>tbl_Vendite[[#This Row],[Quantità]]*tbl_Vendite[[#This Row],[Prezzo_Unitario]]</f>
        <v/>
      </c>
      <c r="K57" s="4">
        <f>tbl_Vendite[[#This Row],[Fatturato]]-tbl_Vendite[[#This Row],[Quantità]]*tbl_Vendite[[#This Row],[Costo_Unitario]]</f>
        <v/>
      </c>
    </row>
    <row r="58">
      <c r="A58" t="inlineStr">
        <is>
          <t>ORD-1057</t>
        </is>
      </c>
      <c r="B58" s="2" t="n">
        <v>46173</v>
      </c>
      <c r="C58" t="inlineStr">
        <is>
          <t>CLI-312</t>
        </is>
      </c>
      <c r="D58" t="inlineStr">
        <is>
          <t>Marketplace</t>
        </is>
      </c>
      <c r="E58" t="inlineStr">
        <is>
          <t>Centro</t>
        </is>
      </c>
      <c r="F58" t="inlineStr">
        <is>
          <t>Vino</t>
        </is>
      </c>
      <c r="G58" s="3" t="n">
        <v>8</v>
      </c>
      <c r="H58" s="4" t="n">
        <v>18</v>
      </c>
      <c r="I58" s="4" t="n">
        <v>12.6</v>
      </c>
      <c r="J58" s="4">
        <f>tbl_Vendite[[#This Row],[Quantità]]*tbl_Vendite[[#This Row],[Prezzo_Unitario]]</f>
        <v/>
      </c>
      <c r="K58" s="4">
        <f>tbl_Vendite[[#This Row],[Fatturato]]-tbl_Vendite[[#This Row],[Quantità]]*tbl_Vendite[[#This Row],[Costo_Unitario]]</f>
        <v/>
      </c>
    </row>
    <row r="59">
      <c r="A59" t="inlineStr">
        <is>
          <t>ORD-1058</t>
        </is>
      </c>
      <c r="B59" s="2" t="n">
        <v>46178</v>
      </c>
      <c r="C59" t="inlineStr">
        <is>
          <t>CLI-279</t>
        </is>
      </c>
      <c r="D59" t="inlineStr">
        <is>
          <t>Marketplace</t>
        </is>
      </c>
      <c r="E59" t="inlineStr">
        <is>
          <t>Isole</t>
        </is>
      </c>
      <c r="F59" t="inlineStr">
        <is>
          <t>Olio</t>
        </is>
      </c>
      <c r="G59" s="3" t="n">
        <v>5</v>
      </c>
      <c r="H59" s="4" t="n">
        <v>14</v>
      </c>
      <c r="I59" s="4" t="n">
        <v>8.5</v>
      </c>
      <c r="J59" s="4">
        <f>tbl_Vendite[[#This Row],[Quantità]]*tbl_Vendite[[#This Row],[Prezzo_Unitario]]</f>
        <v/>
      </c>
      <c r="K59" s="4">
        <f>tbl_Vendite[[#This Row],[Fatturato]]-tbl_Vendite[[#This Row],[Quantità]]*tbl_Vendite[[#This Row],[Costo_Unitario]]</f>
        <v/>
      </c>
    </row>
    <row r="60">
      <c r="A60" t="inlineStr">
        <is>
          <t>ORD-1059</t>
        </is>
      </c>
      <c r="B60" s="2" t="n">
        <v>46189</v>
      </c>
      <c r="C60" t="inlineStr">
        <is>
          <t>CLI-253</t>
        </is>
      </c>
      <c r="D60" t="inlineStr">
        <is>
          <t>E-commerce</t>
        </is>
      </c>
      <c r="E60" t="inlineStr">
        <is>
          <t>Nord</t>
        </is>
      </c>
      <c r="F60" t="inlineStr">
        <is>
          <t>Pasta</t>
        </is>
      </c>
      <c r="G60" s="3" t="n">
        <v>11</v>
      </c>
      <c r="H60" s="4" t="n">
        <v>3.2</v>
      </c>
      <c r="I60" s="4" t="n">
        <v>1.6</v>
      </c>
      <c r="J60" s="4">
        <f>tbl_Vendite[[#This Row],[Quantità]]*tbl_Vendite[[#This Row],[Prezzo_Unitario]]</f>
        <v/>
      </c>
      <c r="K60" s="4">
        <f>tbl_Vendite[[#This Row],[Fatturato]]-tbl_Vendite[[#This Row],[Quantità]]*tbl_Vendite[[#This Row],[Costo_Unitario]]</f>
        <v/>
      </c>
    </row>
    <row r="61">
      <c r="A61" t="inlineStr">
        <is>
          <t>ORD-1060</t>
        </is>
      </c>
      <c r="B61" s="2" t="n">
        <v>46191</v>
      </c>
      <c r="C61" t="inlineStr">
        <is>
          <t>CLI-045</t>
        </is>
      </c>
      <c r="D61" t="inlineStr">
        <is>
          <t>Agenti B2B</t>
        </is>
      </c>
      <c r="E61" t="inlineStr">
        <is>
          <t>Centro</t>
        </is>
      </c>
      <c r="F61" t="inlineStr">
        <is>
          <t>Olio</t>
        </is>
      </c>
      <c r="G61" s="3" t="n">
        <v>48</v>
      </c>
      <c r="H61" s="4" t="n">
        <v>12.5</v>
      </c>
      <c r="I61" s="4" t="n">
        <v>8.5</v>
      </c>
      <c r="J61" s="4">
        <f>tbl_Vendite[[#This Row],[Quantità]]*tbl_Vendite[[#This Row],[Prezzo_Unitario]]</f>
        <v/>
      </c>
      <c r="K61" s="4">
        <f>tbl_Vendite[[#This Row],[Fatturato]]-tbl_Vendite[[#This Row],[Quantità]]*tbl_Vendite[[#This Row],[Costo_Unitario]]</f>
        <v/>
      </c>
    </row>
    <row r="62">
      <c r="A62" t="inlineStr">
        <is>
          <t>ORD-1061</t>
        </is>
      </c>
      <c r="B62" s="2" t="n">
        <v>46192</v>
      </c>
      <c r="C62" t="inlineStr">
        <is>
          <t>CLI-082</t>
        </is>
      </c>
      <c r="D62" t="inlineStr">
        <is>
          <t>E-commerce</t>
        </is>
      </c>
      <c r="E62" t="inlineStr">
        <is>
          <t>Nord</t>
        </is>
      </c>
      <c r="F62" t="inlineStr">
        <is>
          <t>Conserve</t>
        </is>
      </c>
      <c r="G62" s="3" t="n">
        <v>15</v>
      </c>
      <c r="H62" s="4" t="n">
        <v>4.5</v>
      </c>
      <c r="I62" s="4" t="n">
        <v>2.7</v>
      </c>
      <c r="J62" s="4">
        <f>tbl_Vendite[[#This Row],[Quantità]]*tbl_Vendite[[#This Row],[Prezzo_Unitario]]</f>
        <v/>
      </c>
      <c r="K62" s="4">
        <f>tbl_Vendite[[#This Row],[Fatturato]]-tbl_Vendite[[#This Row],[Quantità]]*tbl_Vendite[[#This Row],[Costo_Unitario]]</f>
        <v/>
      </c>
    </row>
    <row r="63">
      <c r="A63" t="inlineStr">
        <is>
          <t>ORD-1062</t>
        </is>
      </c>
      <c r="B63" s="2" t="n">
        <v>46194</v>
      </c>
      <c r="C63" t="inlineStr">
        <is>
          <t>CLI-253</t>
        </is>
      </c>
      <c r="D63" t="inlineStr">
        <is>
          <t>E-commerce</t>
        </is>
      </c>
      <c r="E63" t="inlineStr">
        <is>
          <t>Nord</t>
        </is>
      </c>
      <c r="F63" t="inlineStr">
        <is>
          <t>Olio</t>
        </is>
      </c>
      <c r="G63" s="3" t="n">
        <v>4</v>
      </c>
      <c r="H63" s="4" t="n">
        <v>14</v>
      </c>
      <c r="I63" s="4" t="n">
        <v>8.5</v>
      </c>
      <c r="J63" s="4">
        <f>tbl_Vendite[[#This Row],[Quantità]]*tbl_Vendite[[#This Row],[Prezzo_Unitario]]</f>
        <v/>
      </c>
      <c r="K63" s="4">
        <f>tbl_Vendite[[#This Row],[Fatturato]]-tbl_Vendite[[#This Row],[Quantità]]*tbl_Vendite[[#This Row],[Costo_Unitario]]</f>
        <v/>
      </c>
    </row>
    <row r="64">
      <c r="A64" t="inlineStr">
        <is>
          <t>ORD-1063</t>
        </is>
      </c>
      <c r="B64" s="2" t="n">
        <v>46194</v>
      </c>
      <c r="C64" t="inlineStr">
        <is>
          <t>CLI-312</t>
        </is>
      </c>
      <c r="D64" t="inlineStr">
        <is>
          <t>Marketplace</t>
        </is>
      </c>
      <c r="E64" t="inlineStr">
        <is>
          <t>Centro</t>
        </is>
      </c>
      <c r="F64" t="inlineStr">
        <is>
          <t>Olio</t>
        </is>
      </c>
      <c r="G64" s="3" t="n">
        <v>3</v>
      </c>
      <c r="H64" s="4" t="n">
        <v>14</v>
      </c>
      <c r="I64" s="4" t="n">
        <v>8.5</v>
      </c>
      <c r="J64" s="4">
        <f>tbl_Vendite[[#This Row],[Quantità]]*tbl_Vendite[[#This Row],[Prezzo_Unitario]]</f>
        <v/>
      </c>
      <c r="K64" s="4">
        <f>tbl_Vendite[[#This Row],[Fatturato]]-tbl_Vendite[[#This Row],[Quantità]]*tbl_Vendite[[#This Row],[Costo_Unitario]]</f>
        <v/>
      </c>
    </row>
    <row r="65">
      <c r="A65" t="inlineStr">
        <is>
          <t>ORD-1064</t>
        </is>
      </c>
      <c r="B65" s="2" t="n">
        <v>46196</v>
      </c>
      <c r="C65" t="inlineStr">
        <is>
          <t>CLI-052</t>
        </is>
      </c>
      <c r="D65" t="inlineStr">
        <is>
          <t>E-commerce</t>
        </is>
      </c>
      <c r="E65" t="inlineStr">
        <is>
          <t>Nord</t>
        </is>
      </c>
      <c r="F65" t="inlineStr">
        <is>
          <t>Pasta</t>
        </is>
      </c>
      <c r="G65" s="3" t="n">
        <v>15</v>
      </c>
      <c r="H65" s="4" t="n">
        <v>3.2</v>
      </c>
      <c r="I65" s="4" t="n">
        <v>1.6</v>
      </c>
      <c r="J65" s="4">
        <f>tbl_Vendite[[#This Row],[Quantità]]*tbl_Vendite[[#This Row],[Prezzo_Unitario]]</f>
        <v/>
      </c>
      <c r="K65" s="4">
        <f>tbl_Vendite[[#This Row],[Fatturato]]-tbl_Vendite[[#This Row],[Quantità]]*tbl_Vendite[[#This Row],[Costo_Unitario]]</f>
        <v/>
      </c>
    </row>
    <row r="66">
      <c r="A66" t="inlineStr">
        <is>
          <t>ORD-1065</t>
        </is>
      </c>
      <c r="B66" s="2" t="n">
        <v>46198</v>
      </c>
      <c r="C66" t="inlineStr">
        <is>
          <t>CLI-279</t>
        </is>
      </c>
      <c r="D66" t="inlineStr">
        <is>
          <t>Marketplace</t>
        </is>
      </c>
      <c r="E66" t="inlineStr">
        <is>
          <t>Isole</t>
        </is>
      </c>
      <c r="F66" t="inlineStr">
        <is>
          <t>Vino</t>
        </is>
      </c>
      <c r="G66" s="3" t="n">
        <v>1</v>
      </c>
      <c r="H66" s="4" t="n">
        <v>18</v>
      </c>
      <c r="I66" s="4" t="n">
        <v>12.6</v>
      </c>
      <c r="J66" s="4">
        <f>tbl_Vendite[[#This Row],[Quantità]]*tbl_Vendite[[#This Row],[Prezzo_Unitario]]</f>
        <v/>
      </c>
      <c r="K66" s="4">
        <f>tbl_Vendite[[#This Row],[Fatturato]]-tbl_Vendite[[#This Row],[Quantità]]*tbl_Vendite[[#This Row],[Costo_Unitario]]</f>
        <v/>
      </c>
    </row>
    <row r="67">
      <c r="A67" t="inlineStr">
        <is>
          <t>ORD-1066</t>
        </is>
      </c>
      <c r="B67" s="2" t="n">
        <v>46199</v>
      </c>
      <c r="C67" t="inlineStr">
        <is>
          <t>CLI-347</t>
        </is>
      </c>
      <c r="D67" t="inlineStr">
        <is>
          <t>Negozio</t>
        </is>
      </c>
      <c r="E67" t="inlineStr">
        <is>
          <t>Isole</t>
        </is>
      </c>
      <c r="F67" t="inlineStr">
        <is>
          <t>Vino</t>
        </is>
      </c>
      <c r="G67" s="3" t="n">
        <v>10</v>
      </c>
      <c r="H67" s="4" t="n">
        <v>18</v>
      </c>
      <c r="I67" s="4" t="n">
        <v>12.6</v>
      </c>
      <c r="J67" s="4">
        <f>tbl_Vendite[[#This Row],[Quantità]]*tbl_Vendite[[#This Row],[Prezzo_Unitario]]</f>
        <v/>
      </c>
      <c r="K67" s="4">
        <f>tbl_Vendite[[#This Row],[Fatturato]]-tbl_Vendite[[#This Row],[Quantità]]*tbl_Vendite[[#This Row],[Costo_Unitario]]</f>
        <v/>
      </c>
    </row>
    <row r="68">
      <c r="A68" t="inlineStr">
        <is>
          <t>ORD-1067</t>
        </is>
      </c>
      <c r="B68" s="2" t="n">
        <v>46204</v>
      </c>
      <c r="C68" t="inlineStr">
        <is>
          <t>CLI-187</t>
        </is>
      </c>
      <c r="D68" t="inlineStr">
        <is>
          <t>Negozio</t>
        </is>
      </c>
      <c r="E68" t="inlineStr">
        <is>
          <t>Centro</t>
        </is>
      </c>
      <c r="F68" t="inlineStr">
        <is>
          <t>Olio</t>
        </is>
      </c>
      <c r="G68" s="3" t="n">
        <v>9</v>
      </c>
      <c r="H68" s="4" t="n">
        <v>14</v>
      </c>
      <c r="I68" s="4" t="n">
        <v>8.5</v>
      </c>
      <c r="J68" s="4">
        <f>tbl_Vendite[[#This Row],[Quantità]]*tbl_Vendite[[#This Row],[Prezzo_Unitario]]</f>
        <v/>
      </c>
      <c r="K68" s="4">
        <f>tbl_Vendite[[#This Row],[Fatturato]]-tbl_Vendite[[#This Row],[Quantità]]*tbl_Vendite[[#This Row],[Costo_Unitario]]</f>
        <v/>
      </c>
    </row>
    <row r="69">
      <c r="A69" t="inlineStr">
        <is>
          <t>ORD-1068</t>
        </is>
      </c>
      <c r="B69" s="2" t="n">
        <v>46206</v>
      </c>
      <c r="C69" t="inlineStr">
        <is>
          <t>CLI-298</t>
        </is>
      </c>
      <c r="D69" t="inlineStr">
        <is>
          <t>E-commerce</t>
        </is>
      </c>
      <c r="E69" t="inlineStr">
        <is>
          <t>Nord</t>
        </is>
      </c>
      <c r="F69" t="inlineStr">
        <is>
          <t>Pasta</t>
        </is>
      </c>
      <c r="G69" s="3" t="n">
        <v>4</v>
      </c>
      <c r="H69" s="4" t="n">
        <v>3.2</v>
      </c>
      <c r="I69" s="4" t="n">
        <v>1.6</v>
      </c>
      <c r="J69" s="4">
        <f>tbl_Vendite[[#This Row],[Quantità]]*tbl_Vendite[[#This Row],[Prezzo_Unitario]]</f>
        <v/>
      </c>
      <c r="K69" s="4">
        <f>tbl_Vendite[[#This Row],[Fatturato]]-tbl_Vendite[[#This Row],[Quantità]]*tbl_Vendite[[#This Row],[Costo_Unitario]]</f>
        <v/>
      </c>
    </row>
    <row r="70">
      <c r="A70" t="inlineStr">
        <is>
          <t>ORD-1069</t>
        </is>
      </c>
      <c r="B70" s="2" t="n">
        <v>46207</v>
      </c>
      <c r="C70" t="inlineStr">
        <is>
          <t>CLI-117</t>
        </is>
      </c>
      <c r="D70" t="inlineStr">
        <is>
          <t>Marketplace</t>
        </is>
      </c>
      <c r="E70" t="inlineStr">
        <is>
          <t>Isole</t>
        </is>
      </c>
      <c r="F70" t="inlineStr">
        <is>
          <t>Conserve</t>
        </is>
      </c>
      <c r="G70" s="3" t="n">
        <v>1</v>
      </c>
      <c r="H70" s="4" t="n">
        <v>4.5</v>
      </c>
      <c r="I70" s="4" t="n">
        <v>2.7</v>
      </c>
      <c r="J70" s="4">
        <f>tbl_Vendite[[#This Row],[Quantità]]*tbl_Vendite[[#This Row],[Prezzo_Unitario]]</f>
        <v/>
      </c>
      <c r="K70" s="4">
        <f>tbl_Vendite[[#This Row],[Fatturato]]-tbl_Vendite[[#This Row],[Quantità]]*tbl_Vendite[[#This Row],[Costo_Unitario]]</f>
        <v/>
      </c>
    </row>
    <row r="71">
      <c r="A71" t="inlineStr">
        <is>
          <t>ORD-1070</t>
        </is>
      </c>
      <c r="B71" s="2" t="n">
        <v>46208</v>
      </c>
      <c r="C71" t="inlineStr">
        <is>
          <t>CLI-253</t>
        </is>
      </c>
      <c r="D71" t="inlineStr">
        <is>
          <t>E-commerce</t>
        </is>
      </c>
      <c r="E71" t="inlineStr">
        <is>
          <t>Nord</t>
        </is>
      </c>
      <c r="F71" t="inlineStr">
        <is>
          <t>Pasta</t>
        </is>
      </c>
      <c r="G71" s="3" t="n">
        <v>18</v>
      </c>
      <c r="H71" s="4" t="n">
        <v>3.2</v>
      </c>
      <c r="I71" s="4" t="n">
        <v>1.6</v>
      </c>
      <c r="J71" s="4">
        <f>tbl_Vendite[[#This Row],[Quantità]]*tbl_Vendite[[#This Row],[Prezzo_Unitario]]</f>
        <v/>
      </c>
      <c r="K71" s="4">
        <f>tbl_Vendite[[#This Row],[Fatturato]]-tbl_Vendite[[#This Row],[Quantità]]*tbl_Vendite[[#This Row],[Costo_Unitario]]</f>
        <v/>
      </c>
    </row>
    <row r="72">
      <c r="A72" t="inlineStr">
        <is>
          <t>ORD-1071</t>
        </is>
      </c>
      <c r="B72" s="2" t="n">
        <v>46209</v>
      </c>
      <c r="C72" t="inlineStr">
        <is>
          <t>CLI-356</t>
        </is>
      </c>
      <c r="D72" t="inlineStr">
        <is>
          <t>E-commerce</t>
        </is>
      </c>
      <c r="E72" t="inlineStr">
        <is>
          <t>Isole</t>
        </is>
      </c>
      <c r="F72" t="inlineStr">
        <is>
          <t>Olio</t>
        </is>
      </c>
      <c r="G72" s="3" t="n">
        <v>18</v>
      </c>
      <c r="H72" s="4" t="n">
        <v>14</v>
      </c>
      <c r="I72" s="4" t="n">
        <v>8.5</v>
      </c>
      <c r="J72" s="4">
        <f>tbl_Vendite[[#This Row],[Quantità]]*tbl_Vendite[[#This Row],[Prezzo_Unitario]]</f>
        <v/>
      </c>
      <c r="K72" s="4">
        <f>tbl_Vendite[[#This Row],[Fatturato]]-tbl_Vendite[[#This Row],[Quantità]]*tbl_Vendite[[#This Row],[Costo_Unitario]]</f>
        <v/>
      </c>
    </row>
    <row r="73">
      <c r="A73" t="inlineStr">
        <is>
          <t>ORD-1072</t>
        </is>
      </c>
      <c r="B73" s="2" t="n">
        <v>46213</v>
      </c>
      <c r="C73" t="inlineStr">
        <is>
          <t>CLI-298</t>
        </is>
      </c>
      <c r="D73" t="inlineStr">
        <is>
          <t>E-commerce</t>
        </is>
      </c>
      <c r="E73" t="inlineStr">
        <is>
          <t>Nord</t>
        </is>
      </c>
      <c r="F73" t="inlineStr">
        <is>
          <t>Pasta</t>
        </is>
      </c>
      <c r="G73" s="3" t="n">
        <v>5</v>
      </c>
      <c r="H73" s="4" t="n">
        <v>3.2</v>
      </c>
      <c r="I73" s="4" t="n">
        <v>1.6</v>
      </c>
      <c r="J73" s="4">
        <f>tbl_Vendite[[#This Row],[Quantità]]*tbl_Vendite[[#This Row],[Prezzo_Unitario]]</f>
        <v/>
      </c>
      <c r="K73" s="4">
        <f>tbl_Vendite[[#This Row],[Fatturato]]-tbl_Vendite[[#This Row],[Quantità]]*tbl_Vendite[[#This Row],[Costo_Unitario]]</f>
        <v/>
      </c>
    </row>
    <row r="74">
      <c r="A74" t="inlineStr">
        <is>
          <t>ORD-1073</t>
        </is>
      </c>
      <c r="B74" s="2" t="n">
        <v>46226</v>
      </c>
      <c r="C74" t="inlineStr">
        <is>
          <t>CLI-132</t>
        </is>
      </c>
      <c r="D74" t="inlineStr">
        <is>
          <t>E-commerce</t>
        </is>
      </c>
      <c r="E74" t="inlineStr">
        <is>
          <t>Isole</t>
        </is>
      </c>
      <c r="F74" t="inlineStr">
        <is>
          <t>Olio</t>
        </is>
      </c>
      <c r="G74" s="3" t="n">
        <v>16</v>
      </c>
      <c r="H74" s="4" t="n">
        <v>14</v>
      </c>
      <c r="I74" s="4" t="n">
        <v>8.5</v>
      </c>
      <c r="J74" s="4">
        <f>tbl_Vendite[[#This Row],[Quantità]]*tbl_Vendite[[#This Row],[Prezzo_Unitario]]</f>
        <v/>
      </c>
      <c r="K74" s="4">
        <f>tbl_Vendite[[#This Row],[Fatturato]]-tbl_Vendite[[#This Row],[Quantità]]*tbl_Vendite[[#This Row],[Costo_Unitario]]</f>
        <v/>
      </c>
    </row>
    <row r="75">
      <c r="A75" t="inlineStr">
        <is>
          <t>ORD-1074</t>
        </is>
      </c>
      <c r="B75" s="2" t="n">
        <v>46228</v>
      </c>
      <c r="C75" t="inlineStr">
        <is>
          <t>CLI-117</t>
        </is>
      </c>
      <c r="D75" t="inlineStr">
        <is>
          <t>Marketplace</t>
        </is>
      </c>
      <c r="E75" t="inlineStr">
        <is>
          <t>Isole</t>
        </is>
      </c>
      <c r="F75" t="inlineStr">
        <is>
          <t>Olio</t>
        </is>
      </c>
      <c r="G75" s="3" t="n">
        <v>3</v>
      </c>
      <c r="H75" s="4" t="n">
        <v>14</v>
      </c>
      <c r="I75" s="4" t="n">
        <v>8.5</v>
      </c>
      <c r="J75" s="4">
        <f>tbl_Vendite[[#This Row],[Quantità]]*tbl_Vendite[[#This Row],[Prezzo_Unitario]]</f>
        <v/>
      </c>
      <c r="K75" s="4">
        <f>tbl_Vendite[[#This Row],[Fatturato]]-tbl_Vendite[[#This Row],[Quantità]]*tbl_Vendite[[#This Row],[Costo_Unitario]]</f>
        <v/>
      </c>
    </row>
    <row r="76">
      <c r="A76" t="inlineStr">
        <is>
          <t>ORD-1075</t>
        </is>
      </c>
      <c r="B76" s="2" t="n">
        <v>46229</v>
      </c>
      <c r="C76" t="inlineStr">
        <is>
          <t>CLI-253</t>
        </is>
      </c>
      <c r="D76" t="inlineStr">
        <is>
          <t>E-commerce</t>
        </is>
      </c>
      <c r="E76" t="inlineStr">
        <is>
          <t>Nord</t>
        </is>
      </c>
      <c r="F76" t="inlineStr">
        <is>
          <t>Pasta</t>
        </is>
      </c>
      <c r="G76" s="3" t="n">
        <v>17</v>
      </c>
      <c r="H76" s="4" t="n">
        <v>3.2</v>
      </c>
      <c r="I76" s="4" t="n">
        <v>1.6</v>
      </c>
      <c r="J76" s="4">
        <f>tbl_Vendite[[#This Row],[Quantità]]*tbl_Vendite[[#This Row],[Prezzo_Unitario]]</f>
        <v/>
      </c>
      <c r="K76" s="4">
        <f>tbl_Vendite[[#This Row],[Fatturato]]-tbl_Vendite[[#This Row],[Quantità]]*tbl_Vendite[[#This Row],[Costo_Unitario]]</f>
        <v/>
      </c>
    </row>
    <row r="77">
      <c r="A77" t="inlineStr">
        <is>
          <t>ORD-1076</t>
        </is>
      </c>
      <c r="B77" s="2" t="n">
        <v>46233</v>
      </c>
      <c r="C77" t="inlineStr">
        <is>
          <t>CLI-298</t>
        </is>
      </c>
      <c r="D77" t="inlineStr">
        <is>
          <t>E-commerce</t>
        </is>
      </c>
      <c r="E77" t="inlineStr">
        <is>
          <t>Nord</t>
        </is>
      </c>
      <c r="F77" t="inlineStr">
        <is>
          <t>Pasta</t>
        </is>
      </c>
      <c r="G77" s="3" t="n">
        <v>20</v>
      </c>
      <c r="H77" s="4" t="n">
        <v>3.2</v>
      </c>
      <c r="I77" s="4" t="n">
        <v>1.6</v>
      </c>
      <c r="J77" s="4">
        <f>tbl_Vendite[[#This Row],[Quantità]]*tbl_Vendite[[#This Row],[Prezzo_Unitario]]</f>
        <v/>
      </c>
      <c r="K77" s="4">
        <f>tbl_Vendite[[#This Row],[Fatturato]]-tbl_Vendite[[#This Row],[Quantità]]*tbl_Vendite[[#This Row],[Costo_Unitario]]</f>
        <v/>
      </c>
    </row>
    <row r="78">
      <c r="A78" t="inlineStr">
        <is>
          <t>ORD-1077</t>
        </is>
      </c>
      <c r="B78" s="2" t="n">
        <v>46236</v>
      </c>
      <c r="C78" t="inlineStr">
        <is>
          <t>CLI-140</t>
        </is>
      </c>
      <c r="D78" t="inlineStr">
        <is>
          <t>Marketplace</t>
        </is>
      </c>
      <c r="E78" t="inlineStr">
        <is>
          <t>Sud</t>
        </is>
      </c>
      <c r="F78" t="inlineStr">
        <is>
          <t>Olio</t>
        </is>
      </c>
      <c r="G78" s="3" t="n">
        <v>1</v>
      </c>
      <c r="H78" s="4" t="n">
        <v>14</v>
      </c>
      <c r="I78" s="4" t="n">
        <v>8.5</v>
      </c>
      <c r="J78" s="4">
        <f>tbl_Vendite[[#This Row],[Quantità]]*tbl_Vendite[[#This Row],[Prezzo_Unitario]]</f>
        <v/>
      </c>
      <c r="K78" s="4">
        <f>tbl_Vendite[[#This Row],[Fatturato]]-tbl_Vendite[[#This Row],[Quantità]]*tbl_Vendite[[#This Row],[Costo_Unitario]]</f>
        <v/>
      </c>
    </row>
    <row r="79">
      <c r="A79" t="inlineStr">
        <is>
          <t>ORD-1078</t>
        </is>
      </c>
      <c r="B79" s="2" t="n">
        <v>46247</v>
      </c>
      <c r="C79" t="inlineStr">
        <is>
          <t>CLI-117</t>
        </is>
      </c>
      <c r="D79" t="inlineStr">
        <is>
          <t>Marketplace</t>
        </is>
      </c>
      <c r="E79" t="inlineStr">
        <is>
          <t>Isole</t>
        </is>
      </c>
      <c r="F79" t="inlineStr">
        <is>
          <t>Pasta</t>
        </is>
      </c>
      <c r="G79" s="3" t="n">
        <v>3</v>
      </c>
      <c r="H79" s="4" t="n">
        <v>3.2</v>
      </c>
      <c r="I79" s="4" t="n">
        <v>1.6</v>
      </c>
      <c r="J79" s="4">
        <f>tbl_Vendite[[#This Row],[Quantità]]*tbl_Vendite[[#This Row],[Prezzo_Unitario]]</f>
        <v/>
      </c>
      <c r="K79" s="4">
        <f>tbl_Vendite[[#This Row],[Fatturato]]-tbl_Vendite[[#This Row],[Quantità]]*tbl_Vendite[[#This Row],[Costo_Unitario]]</f>
        <v/>
      </c>
    </row>
    <row r="80">
      <c r="A80" t="inlineStr">
        <is>
          <t>ORD-1079</t>
        </is>
      </c>
      <c r="B80" s="2" t="n">
        <v>46248</v>
      </c>
      <c r="C80" t="inlineStr">
        <is>
          <t>CLI-356</t>
        </is>
      </c>
      <c r="D80" t="inlineStr">
        <is>
          <t>E-commerce</t>
        </is>
      </c>
      <c r="E80" t="inlineStr">
        <is>
          <t>Isole</t>
        </is>
      </c>
      <c r="F80" t="inlineStr">
        <is>
          <t>Conserve</t>
        </is>
      </c>
      <c r="G80" s="3" t="n">
        <v>4</v>
      </c>
      <c r="H80" s="4" t="n">
        <v>4.5</v>
      </c>
      <c r="I80" s="4" t="n">
        <v>2.7</v>
      </c>
      <c r="J80" s="4">
        <f>tbl_Vendite[[#This Row],[Quantità]]*tbl_Vendite[[#This Row],[Prezzo_Unitario]]</f>
        <v/>
      </c>
      <c r="K80" s="4">
        <f>tbl_Vendite[[#This Row],[Fatturato]]-tbl_Vendite[[#This Row],[Quantità]]*tbl_Vendite[[#This Row],[Costo_Unitario]]</f>
        <v/>
      </c>
    </row>
    <row r="81">
      <c r="A81" t="inlineStr">
        <is>
          <t>ORD-1080</t>
        </is>
      </c>
      <c r="B81" s="2" t="n">
        <v>46256</v>
      </c>
      <c r="C81" t="inlineStr">
        <is>
          <t>CLI-132</t>
        </is>
      </c>
      <c r="D81" t="inlineStr">
        <is>
          <t>E-commerce</t>
        </is>
      </c>
      <c r="E81" t="inlineStr">
        <is>
          <t>Isole</t>
        </is>
      </c>
      <c r="F81" t="inlineStr">
        <is>
          <t>Olio</t>
        </is>
      </c>
      <c r="G81" s="3" t="n">
        <v>9</v>
      </c>
      <c r="H81" s="4" t="n">
        <v>14</v>
      </c>
      <c r="I81" s="4" t="n">
        <v>8.5</v>
      </c>
      <c r="J81" s="4">
        <f>tbl_Vendite[[#This Row],[Quantità]]*tbl_Vendite[[#This Row],[Prezzo_Unitario]]</f>
        <v/>
      </c>
      <c r="K81" s="4">
        <f>tbl_Vendite[[#This Row],[Fatturato]]-tbl_Vendite[[#This Row],[Quantità]]*tbl_Vendite[[#This Row],[Costo_Unitario]]</f>
        <v/>
      </c>
    </row>
    <row r="82">
      <c r="A82" t="inlineStr">
        <is>
          <t>ORD-1081</t>
        </is>
      </c>
      <c r="B82" s="2" t="n">
        <v>46256</v>
      </c>
      <c r="C82" t="inlineStr">
        <is>
          <t>CLI-298</t>
        </is>
      </c>
      <c r="D82" t="inlineStr">
        <is>
          <t>E-commerce</t>
        </is>
      </c>
      <c r="E82" t="inlineStr">
        <is>
          <t>Nord</t>
        </is>
      </c>
      <c r="F82" t="inlineStr">
        <is>
          <t>Olio</t>
        </is>
      </c>
      <c r="G82" s="3" t="n">
        <v>4</v>
      </c>
      <c r="H82" s="4" t="n">
        <v>14</v>
      </c>
      <c r="I82" s="4" t="n">
        <v>8.5</v>
      </c>
      <c r="J82" s="4">
        <f>tbl_Vendite[[#This Row],[Quantità]]*tbl_Vendite[[#This Row],[Prezzo_Unitario]]</f>
        <v/>
      </c>
      <c r="K82" s="4">
        <f>tbl_Vendite[[#This Row],[Fatturato]]-tbl_Vendite[[#This Row],[Quantità]]*tbl_Vendite[[#This Row],[Costo_Unitario]]</f>
        <v/>
      </c>
    </row>
    <row r="83">
      <c r="A83" t="inlineStr">
        <is>
          <t>ORD-1082</t>
        </is>
      </c>
      <c r="B83" s="2" t="n">
        <v>46256</v>
      </c>
      <c r="C83" t="inlineStr">
        <is>
          <t>CLI-321</t>
        </is>
      </c>
      <c r="D83" t="inlineStr">
        <is>
          <t>Negozio</t>
        </is>
      </c>
      <c r="E83" t="inlineStr">
        <is>
          <t>Nord</t>
        </is>
      </c>
      <c r="F83" t="inlineStr">
        <is>
          <t>Pasta</t>
        </is>
      </c>
      <c r="G83" s="3" t="n">
        <v>7</v>
      </c>
      <c r="H83" s="4" t="n">
        <v>3.2</v>
      </c>
      <c r="I83" s="4" t="n">
        <v>1.6</v>
      </c>
      <c r="J83" s="4">
        <f>tbl_Vendite[[#This Row],[Quantità]]*tbl_Vendite[[#This Row],[Prezzo_Unitario]]</f>
        <v/>
      </c>
      <c r="K83" s="4">
        <f>tbl_Vendite[[#This Row],[Fatturato]]-tbl_Vendite[[#This Row],[Quantità]]*tbl_Vendite[[#This Row],[Costo_Unitario]]</f>
        <v/>
      </c>
    </row>
    <row r="84">
      <c r="A84" t="inlineStr">
        <is>
          <t>ORD-1083</t>
        </is>
      </c>
      <c r="B84" s="2" t="n">
        <v>46260</v>
      </c>
      <c r="C84" t="inlineStr">
        <is>
          <t>CLI-226</t>
        </is>
      </c>
      <c r="D84" t="inlineStr">
        <is>
          <t>Negozio</t>
        </is>
      </c>
      <c r="E84" t="inlineStr">
        <is>
          <t>Isole</t>
        </is>
      </c>
      <c r="F84" t="inlineStr">
        <is>
          <t>Pasta</t>
        </is>
      </c>
      <c r="G84" s="3" t="n">
        <v>3</v>
      </c>
      <c r="H84" s="4" t="n">
        <v>3.2</v>
      </c>
      <c r="I84" s="4" t="n">
        <v>1.6</v>
      </c>
      <c r="J84" s="4">
        <f>tbl_Vendite[[#This Row],[Quantità]]*tbl_Vendite[[#This Row],[Prezzo_Unitario]]</f>
        <v/>
      </c>
      <c r="K84" s="4">
        <f>tbl_Vendite[[#This Row],[Fatturato]]-tbl_Vendite[[#This Row],[Quantità]]*tbl_Vendite[[#This Row],[Costo_Unitario]]</f>
        <v/>
      </c>
    </row>
    <row r="85">
      <c r="A85" t="inlineStr">
        <is>
          <t>ORD-1084</t>
        </is>
      </c>
      <c r="B85" s="2" t="n">
        <v>46262</v>
      </c>
      <c r="C85" t="inlineStr">
        <is>
          <t>CLI-132</t>
        </is>
      </c>
      <c r="D85" t="inlineStr">
        <is>
          <t>E-commerce</t>
        </is>
      </c>
      <c r="E85" t="inlineStr">
        <is>
          <t>Isole</t>
        </is>
      </c>
      <c r="F85" t="inlineStr">
        <is>
          <t>Pasta</t>
        </is>
      </c>
      <c r="G85" s="3" t="n">
        <v>3</v>
      </c>
      <c r="H85" s="4" t="n">
        <v>3.2</v>
      </c>
      <c r="I85" s="4" t="n">
        <v>1.6</v>
      </c>
      <c r="J85" s="4">
        <f>tbl_Vendite[[#This Row],[Quantità]]*tbl_Vendite[[#This Row],[Prezzo_Unitario]]</f>
        <v/>
      </c>
      <c r="K85" s="4">
        <f>tbl_Vendite[[#This Row],[Fatturato]]-tbl_Vendite[[#This Row],[Quantità]]*tbl_Vendite[[#This Row],[Costo_Unitario]]</f>
        <v/>
      </c>
    </row>
    <row r="86">
      <c r="A86" t="inlineStr">
        <is>
          <t>ORD-1085</t>
        </is>
      </c>
      <c r="B86" s="2" t="n">
        <v>46263</v>
      </c>
      <c r="C86" t="inlineStr">
        <is>
          <t>CLI-069</t>
        </is>
      </c>
      <c r="D86" t="inlineStr">
        <is>
          <t>Marketplace</t>
        </is>
      </c>
      <c r="E86" t="inlineStr">
        <is>
          <t>Isole</t>
        </is>
      </c>
      <c r="F86" t="inlineStr">
        <is>
          <t>Olio</t>
        </is>
      </c>
      <c r="G86" s="3" t="n">
        <v>1</v>
      </c>
      <c r="H86" s="4" t="n">
        <v>14</v>
      </c>
      <c r="I86" s="4" t="n">
        <v>8.5</v>
      </c>
      <c r="J86" s="4">
        <f>tbl_Vendite[[#This Row],[Quantità]]*tbl_Vendite[[#This Row],[Prezzo_Unitario]]</f>
        <v/>
      </c>
      <c r="K86" s="4">
        <f>tbl_Vendite[[#This Row],[Fatturato]]-tbl_Vendite[[#This Row],[Quantità]]*tbl_Vendite[[#This Row],[Costo_Unitario]]</f>
        <v/>
      </c>
    </row>
    <row r="87">
      <c r="A87" t="inlineStr">
        <is>
          <t>ORD-1086</t>
        </is>
      </c>
      <c r="B87" s="2" t="n">
        <v>46266</v>
      </c>
      <c r="C87" t="inlineStr">
        <is>
          <t>CLI-114</t>
        </is>
      </c>
      <c r="D87" t="inlineStr">
        <is>
          <t>Negozio</t>
        </is>
      </c>
      <c r="E87" t="inlineStr">
        <is>
          <t>Sud</t>
        </is>
      </c>
      <c r="F87" t="inlineStr">
        <is>
          <t>Pasta</t>
        </is>
      </c>
      <c r="G87" s="3" t="n">
        <v>6</v>
      </c>
      <c r="H87" s="4" t="n">
        <v>3.2</v>
      </c>
      <c r="I87" s="4" t="n">
        <v>1.6</v>
      </c>
      <c r="J87" s="4">
        <f>tbl_Vendite[[#This Row],[Quantità]]*tbl_Vendite[[#This Row],[Prezzo_Unitario]]</f>
        <v/>
      </c>
      <c r="K87" s="4">
        <f>tbl_Vendite[[#This Row],[Fatturato]]-tbl_Vendite[[#This Row],[Quantità]]*tbl_Vendite[[#This Row],[Costo_Unitario]]</f>
        <v/>
      </c>
    </row>
    <row r="88">
      <c r="A88" t="inlineStr">
        <is>
          <t>ORD-1087</t>
        </is>
      </c>
      <c r="B88" s="2" t="n">
        <v>46266</v>
      </c>
      <c r="C88" t="inlineStr">
        <is>
          <t>CLI-187</t>
        </is>
      </c>
      <c r="D88" t="inlineStr">
        <is>
          <t>Negozio</t>
        </is>
      </c>
      <c r="E88" t="inlineStr">
        <is>
          <t>Centro</t>
        </is>
      </c>
      <c r="F88" t="inlineStr">
        <is>
          <t>Conserve</t>
        </is>
      </c>
      <c r="G88" s="3" t="n">
        <v>3</v>
      </c>
      <c r="H88" s="4" t="n">
        <v>4.5</v>
      </c>
      <c r="I88" s="4" t="n">
        <v>2.7</v>
      </c>
      <c r="J88" s="4">
        <f>tbl_Vendite[[#This Row],[Quantità]]*tbl_Vendite[[#This Row],[Prezzo_Unitario]]</f>
        <v/>
      </c>
      <c r="K88" s="4">
        <f>tbl_Vendite[[#This Row],[Fatturato]]-tbl_Vendite[[#This Row],[Quantità]]*tbl_Vendite[[#This Row],[Costo_Unitario]]</f>
        <v/>
      </c>
    </row>
    <row r="89">
      <c r="A89" t="inlineStr">
        <is>
          <t>ORD-1088</t>
        </is>
      </c>
      <c r="B89" s="2" t="n">
        <v>46267</v>
      </c>
      <c r="C89" t="inlineStr">
        <is>
          <t>CLI-187</t>
        </is>
      </c>
      <c r="D89" t="inlineStr">
        <is>
          <t>Negozio</t>
        </is>
      </c>
      <c r="E89" t="inlineStr">
        <is>
          <t>Centro</t>
        </is>
      </c>
      <c r="F89" t="inlineStr">
        <is>
          <t>Vino</t>
        </is>
      </c>
      <c r="G89" s="3" t="n">
        <v>12</v>
      </c>
      <c r="H89" s="4" t="n">
        <v>18</v>
      </c>
      <c r="I89" s="4" t="n">
        <v>12.6</v>
      </c>
      <c r="J89" s="4">
        <f>tbl_Vendite[[#This Row],[Quantità]]*tbl_Vendite[[#This Row],[Prezzo_Unitario]]</f>
        <v/>
      </c>
      <c r="K89" s="4">
        <f>tbl_Vendite[[#This Row],[Fatturato]]-tbl_Vendite[[#This Row],[Quantità]]*tbl_Vendite[[#This Row],[Costo_Unitario]]</f>
        <v/>
      </c>
    </row>
    <row r="90">
      <c r="A90" t="inlineStr">
        <is>
          <t>ORD-1089</t>
        </is>
      </c>
      <c r="B90" s="2" t="n">
        <v>46272</v>
      </c>
      <c r="C90" t="inlineStr">
        <is>
          <t>CLI-052</t>
        </is>
      </c>
      <c r="D90" t="inlineStr">
        <is>
          <t>E-commerce</t>
        </is>
      </c>
      <c r="E90" t="inlineStr">
        <is>
          <t>Nord</t>
        </is>
      </c>
      <c r="F90" t="inlineStr">
        <is>
          <t>Pasta</t>
        </is>
      </c>
      <c r="G90" s="3" t="n">
        <v>13</v>
      </c>
      <c r="H90" s="4" t="n">
        <v>3.2</v>
      </c>
      <c r="I90" s="4" t="n">
        <v>1.6</v>
      </c>
      <c r="J90" s="4">
        <f>tbl_Vendite[[#This Row],[Quantità]]*tbl_Vendite[[#This Row],[Prezzo_Unitario]]</f>
        <v/>
      </c>
      <c r="K90" s="4">
        <f>tbl_Vendite[[#This Row],[Fatturato]]-tbl_Vendite[[#This Row],[Quantità]]*tbl_Vendite[[#This Row],[Costo_Unitario]]</f>
        <v/>
      </c>
    </row>
    <row r="91">
      <c r="A91" t="inlineStr">
        <is>
          <t>ORD-1090</t>
        </is>
      </c>
      <c r="B91" s="2" t="n">
        <v>46279</v>
      </c>
      <c r="C91" t="inlineStr">
        <is>
          <t>CLI-242</t>
        </is>
      </c>
      <c r="D91" t="inlineStr">
        <is>
          <t>E-commerce</t>
        </is>
      </c>
      <c r="E91" t="inlineStr">
        <is>
          <t>Centro</t>
        </is>
      </c>
      <c r="F91" t="inlineStr">
        <is>
          <t>Conserve</t>
        </is>
      </c>
      <c r="G91" s="3" t="n">
        <v>8</v>
      </c>
      <c r="H91" s="4" t="n">
        <v>4.5</v>
      </c>
      <c r="I91" s="4" t="n">
        <v>2.7</v>
      </c>
      <c r="J91" s="4">
        <f>tbl_Vendite[[#This Row],[Quantità]]*tbl_Vendite[[#This Row],[Prezzo_Unitario]]</f>
        <v/>
      </c>
      <c r="K91" s="4">
        <f>tbl_Vendite[[#This Row],[Fatturato]]-tbl_Vendite[[#This Row],[Quantità]]*tbl_Vendite[[#This Row],[Costo_Unitario]]</f>
        <v/>
      </c>
    </row>
    <row r="92">
      <c r="A92" t="inlineStr">
        <is>
          <t>ORD-1091</t>
        </is>
      </c>
      <c r="B92" s="2" t="n">
        <v>46284</v>
      </c>
      <c r="C92" t="inlineStr">
        <is>
          <t>CLI-114</t>
        </is>
      </c>
      <c r="D92" t="inlineStr">
        <is>
          <t>Negozio</t>
        </is>
      </c>
      <c r="E92" t="inlineStr">
        <is>
          <t>Sud</t>
        </is>
      </c>
      <c r="F92" t="inlineStr">
        <is>
          <t>Vino</t>
        </is>
      </c>
      <c r="G92" s="3" t="n">
        <v>10</v>
      </c>
      <c r="H92" s="4" t="n">
        <v>18</v>
      </c>
      <c r="I92" s="4" t="n">
        <v>12.6</v>
      </c>
      <c r="J92" s="4">
        <f>tbl_Vendite[[#This Row],[Quantità]]*tbl_Vendite[[#This Row],[Prezzo_Unitario]]</f>
        <v/>
      </c>
      <c r="K92" s="4">
        <f>tbl_Vendite[[#This Row],[Fatturato]]-tbl_Vendite[[#This Row],[Quantità]]*tbl_Vendite[[#This Row],[Costo_Unitario]]</f>
        <v/>
      </c>
    </row>
    <row r="93">
      <c r="A93" t="inlineStr">
        <is>
          <t>ORD-1092</t>
        </is>
      </c>
      <c r="B93" s="2" t="n">
        <v>46292</v>
      </c>
      <c r="C93" t="inlineStr">
        <is>
          <t>CLI-305</t>
        </is>
      </c>
      <c r="D93" t="inlineStr">
        <is>
          <t>E-commerce</t>
        </is>
      </c>
      <c r="E93" t="inlineStr">
        <is>
          <t>Nord</t>
        </is>
      </c>
      <c r="F93" t="inlineStr">
        <is>
          <t>Conserve</t>
        </is>
      </c>
      <c r="G93" s="3" t="n">
        <v>2</v>
      </c>
      <c r="H93" s="4" t="n">
        <v>4.5</v>
      </c>
      <c r="I93" s="4" t="n">
        <v>2.7</v>
      </c>
      <c r="J93" s="4">
        <f>tbl_Vendite[[#This Row],[Quantità]]*tbl_Vendite[[#This Row],[Prezzo_Unitario]]</f>
        <v/>
      </c>
      <c r="K93" s="4">
        <f>tbl_Vendite[[#This Row],[Fatturato]]-tbl_Vendite[[#This Row],[Quantità]]*tbl_Vendite[[#This Row],[Costo_Unitario]]</f>
        <v/>
      </c>
    </row>
    <row r="94">
      <c r="A94" t="inlineStr">
        <is>
          <t>ORD-1093</t>
        </is>
      </c>
      <c r="B94" s="2" t="n">
        <v>46292</v>
      </c>
      <c r="C94" t="inlineStr">
        <is>
          <t>CLI-393</t>
        </is>
      </c>
      <c r="D94" t="inlineStr">
        <is>
          <t>Negozio</t>
        </is>
      </c>
      <c r="E94" t="inlineStr">
        <is>
          <t>Centro</t>
        </is>
      </c>
      <c r="F94" t="inlineStr">
        <is>
          <t>Pasta</t>
        </is>
      </c>
      <c r="G94" s="3" t="n">
        <v>8</v>
      </c>
      <c r="H94" s="4" t="n">
        <v>3.2</v>
      </c>
      <c r="I94" s="4" t="n">
        <v>1.6</v>
      </c>
      <c r="J94" s="4">
        <f>tbl_Vendite[[#This Row],[Quantità]]*tbl_Vendite[[#This Row],[Prezzo_Unitario]]</f>
        <v/>
      </c>
      <c r="K94" s="4">
        <f>tbl_Vendite[[#This Row],[Fatturato]]-tbl_Vendite[[#This Row],[Quantità]]*tbl_Vendite[[#This Row],[Costo_Unitario]]</f>
        <v/>
      </c>
    </row>
    <row r="95">
      <c r="A95" t="inlineStr">
        <is>
          <t>ORD-1094</t>
        </is>
      </c>
      <c r="B95" s="2" t="n">
        <v>46294</v>
      </c>
      <c r="C95" t="inlineStr">
        <is>
          <t>CLI-011</t>
        </is>
      </c>
      <c r="D95" t="inlineStr">
        <is>
          <t>Marketplace</t>
        </is>
      </c>
      <c r="E95" t="inlineStr">
        <is>
          <t>Sud</t>
        </is>
      </c>
      <c r="F95" t="inlineStr">
        <is>
          <t>Pasta</t>
        </is>
      </c>
      <c r="G95" s="3" t="n">
        <v>5</v>
      </c>
      <c r="H95" s="4" t="n">
        <v>3.2</v>
      </c>
      <c r="I95" s="4" t="n">
        <v>1.6</v>
      </c>
      <c r="J95" s="4">
        <f>tbl_Vendite[[#This Row],[Quantità]]*tbl_Vendite[[#This Row],[Prezzo_Unitario]]</f>
        <v/>
      </c>
      <c r="K95" s="4">
        <f>tbl_Vendite[[#This Row],[Fatturato]]-tbl_Vendite[[#This Row],[Quantità]]*tbl_Vendite[[#This Row],[Costo_Unitario]]</f>
        <v/>
      </c>
    </row>
    <row r="96">
      <c r="A96" t="inlineStr">
        <is>
          <t>ORD-1095</t>
        </is>
      </c>
      <c r="B96" s="2" t="n">
        <v>46296</v>
      </c>
      <c r="C96" t="inlineStr">
        <is>
          <t>CLI-347</t>
        </is>
      </c>
      <c r="D96" t="inlineStr">
        <is>
          <t>Negozio</t>
        </is>
      </c>
      <c r="E96" t="inlineStr">
        <is>
          <t>Isole</t>
        </is>
      </c>
      <c r="F96" t="inlineStr">
        <is>
          <t>Vino</t>
        </is>
      </c>
      <c r="G96" s="3" t="n">
        <v>8</v>
      </c>
      <c r="H96" s="4" t="n">
        <v>18</v>
      </c>
      <c r="I96" s="4" t="n">
        <v>12.6</v>
      </c>
      <c r="J96" s="4">
        <f>tbl_Vendite[[#This Row],[Quantità]]*tbl_Vendite[[#This Row],[Prezzo_Unitario]]</f>
        <v/>
      </c>
      <c r="K96" s="4">
        <f>tbl_Vendite[[#This Row],[Fatturato]]-tbl_Vendite[[#This Row],[Quantità]]*tbl_Vendite[[#This Row],[Costo_Unitario]]</f>
        <v/>
      </c>
    </row>
    <row r="97">
      <c r="A97" t="inlineStr">
        <is>
          <t>ORD-1096</t>
        </is>
      </c>
      <c r="B97" s="2" t="n">
        <v>46298</v>
      </c>
      <c r="C97" t="inlineStr">
        <is>
          <t>CLI-132</t>
        </is>
      </c>
      <c r="D97" t="inlineStr">
        <is>
          <t>E-commerce</t>
        </is>
      </c>
      <c r="E97" t="inlineStr">
        <is>
          <t>Isole</t>
        </is>
      </c>
      <c r="F97" t="inlineStr">
        <is>
          <t>Vino</t>
        </is>
      </c>
      <c r="G97" s="3" t="n">
        <v>9</v>
      </c>
      <c r="H97" s="4" t="n">
        <v>18</v>
      </c>
      <c r="I97" s="4" t="n">
        <v>12.6</v>
      </c>
      <c r="J97" s="4">
        <f>tbl_Vendite[[#This Row],[Quantità]]*tbl_Vendite[[#This Row],[Prezzo_Unitario]]</f>
        <v/>
      </c>
      <c r="K97" s="4">
        <f>tbl_Vendite[[#This Row],[Fatturato]]-tbl_Vendite[[#This Row],[Quantità]]*tbl_Vendite[[#This Row],[Costo_Unitario]]</f>
        <v/>
      </c>
    </row>
    <row r="98">
      <c r="A98" t="inlineStr">
        <is>
          <t>ORD-1097</t>
        </is>
      </c>
      <c r="B98" s="2" t="n">
        <v>46302</v>
      </c>
      <c r="C98" t="inlineStr">
        <is>
          <t>CLI-187</t>
        </is>
      </c>
      <c r="D98" t="inlineStr">
        <is>
          <t>Negozio</t>
        </is>
      </c>
      <c r="E98" t="inlineStr">
        <is>
          <t>Centro</t>
        </is>
      </c>
      <c r="F98" t="inlineStr">
        <is>
          <t>Pasta</t>
        </is>
      </c>
      <c r="G98" s="3" t="n">
        <v>10</v>
      </c>
      <c r="H98" s="4" t="n">
        <v>3.2</v>
      </c>
      <c r="I98" s="4" t="n">
        <v>1.6</v>
      </c>
      <c r="J98" s="4">
        <f>tbl_Vendite[[#This Row],[Quantità]]*tbl_Vendite[[#This Row],[Prezzo_Unitario]]</f>
        <v/>
      </c>
      <c r="K98" s="4">
        <f>tbl_Vendite[[#This Row],[Fatturato]]-tbl_Vendite[[#This Row],[Quantità]]*tbl_Vendite[[#This Row],[Costo_Unitario]]</f>
        <v/>
      </c>
    </row>
    <row r="99">
      <c r="A99" t="inlineStr">
        <is>
          <t>ORD-1098</t>
        </is>
      </c>
      <c r="B99" s="2" t="n">
        <v>46303</v>
      </c>
      <c r="C99" t="inlineStr">
        <is>
          <t>CLI-226</t>
        </is>
      </c>
      <c r="D99" t="inlineStr">
        <is>
          <t>Negozio</t>
        </is>
      </c>
      <c r="E99" t="inlineStr">
        <is>
          <t>Isole</t>
        </is>
      </c>
      <c r="F99" t="inlineStr">
        <is>
          <t>Pasta</t>
        </is>
      </c>
      <c r="G99" s="3" t="n">
        <v>12</v>
      </c>
      <c r="H99" s="4" t="n">
        <v>3.2</v>
      </c>
      <c r="I99" s="4" t="n">
        <v>1.6</v>
      </c>
      <c r="J99" s="4">
        <f>tbl_Vendite[[#This Row],[Quantità]]*tbl_Vendite[[#This Row],[Prezzo_Unitario]]</f>
        <v/>
      </c>
      <c r="K99" s="4">
        <f>tbl_Vendite[[#This Row],[Fatturato]]-tbl_Vendite[[#This Row],[Quantità]]*tbl_Vendite[[#This Row],[Costo_Unitario]]</f>
        <v/>
      </c>
    </row>
    <row r="100">
      <c r="A100" t="inlineStr">
        <is>
          <t>ORD-1099</t>
        </is>
      </c>
      <c r="B100" s="2" t="n">
        <v>46305</v>
      </c>
      <c r="C100" t="inlineStr">
        <is>
          <t>CLI-132</t>
        </is>
      </c>
      <c r="D100" t="inlineStr">
        <is>
          <t>E-commerce</t>
        </is>
      </c>
      <c r="E100" t="inlineStr">
        <is>
          <t>Isole</t>
        </is>
      </c>
      <c r="F100" t="inlineStr">
        <is>
          <t>Olio</t>
        </is>
      </c>
      <c r="G100" s="3" t="n">
        <v>18</v>
      </c>
      <c r="H100" s="4" t="n">
        <v>14</v>
      </c>
      <c r="I100" s="4" t="n">
        <v>8.5</v>
      </c>
      <c r="J100" s="4">
        <f>tbl_Vendite[[#This Row],[Quantità]]*tbl_Vendite[[#This Row],[Prezzo_Unitario]]</f>
        <v/>
      </c>
      <c r="K100" s="4">
        <f>tbl_Vendite[[#This Row],[Fatturato]]-tbl_Vendite[[#This Row],[Quantità]]*tbl_Vendite[[#This Row],[Costo_Unitario]]</f>
        <v/>
      </c>
    </row>
    <row r="101">
      <c r="A101" t="inlineStr">
        <is>
          <t>ORD-1100</t>
        </is>
      </c>
      <c r="B101" s="2" t="n">
        <v>46314</v>
      </c>
      <c r="C101" t="inlineStr">
        <is>
          <t>CLI-027</t>
        </is>
      </c>
      <c r="D101" t="inlineStr">
        <is>
          <t>Negozio</t>
        </is>
      </c>
      <c r="E101" t="inlineStr">
        <is>
          <t>Sud</t>
        </is>
      </c>
      <c r="F101" t="inlineStr">
        <is>
          <t>Olio</t>
        </is>
      </c>
      <c r="G101" s="3" t="n">
        <v>7</v>
      </c>
      <c r="H101" s="4" t="n">
        <v>14</v>
      </c>
      <c r="I101" s="4" t="n">
        <v>8.5</v>
      </c>
      <c r="J101" s="4">
        <f>tbl_Vendite[[#This Row],[Quantità]]*tbl_Vendite[[#This Row],[Prezzo_Unitario]]</f>
        <v/>
      </c>
      <c r="K101" s="4">
        <f>tbl_Vendite[[#This Row],[Fatturato]]-tbl_Vendite[[#This Row],[Quantità]]*tbl_Vendite[[#This Row],[Costo_Unitario]]</f>
        <v/>
      </c>
    </row>
    <row r="102">
      <c r="A102" t="inlineStr">
        <is>
          <t>ORD-1101</t>
        </is>
      </c>
      <c r="B102" s="2" t="n">
        <v>46315</v>
      </c>
      <c r="C102" t="inlineStr">
        <is>
          <t>CLI-037</t>
        </is>
      </c>
      <c r="D102" t="inlineStr">
        <is>
          <t>Negozio</t>
        </is>
      </c>
      <c r="E102" t="inlineStr">
        <is>
          <t>Isole</t>
        </is>
      </c>
      <c r="F102" t="inlineStr">
        <is>
          <t>Olio</t>
        </is>
      </c>
      <c r="G102" s="3" t="n">
        <v>4</v>
      </c>
      <c r="H102" s="4" t="n">
        <v>14</v>
      </c>
      <c r="I102" s="4" t="n">
        <v>8.5</v>
      </c>
      <c r="J102" s="4">
        <f>tbl_Vendite[[#This Row],[Quantità]]*tbl_Vendite[[#This Row],[Prezzo_Unitario]]</f>
        <v/>
      </c>
      <c r="K102" s="4">
        <f>tbl_Vendite[[#This Row],[Fatturato]]-tbl_Vendite[[#This Row],[Quantità]]*tbl_Vendite[[#This Row],[Costo_Unitario]]</f>
        <v/>
      </c>
    </row>
    <row r="103">
      <c r="A103" t="inlineStr">
        <is>
          <t>ORD-1102</t>
        </is>
      </c>
      <c r="B103" s="2" t="n">
        <v>46315</v>
      </c>
      <c r="C103" t="inlineStr">
        <is>
          <t>CLI-253</t>
        </is>
      </c>
      <c r="D103" t="inlineStr">
        <is>
          <t>E-commerce</t>
        </is>
      </c>
      <c r="E103" t="inlineStr">
        <is>
          <t>Nord</t>
        </is>
      </c>
      <c r="F103" t="inlineStr">
        <is>
          <t>Pasta</t>
        </is>
      </c>
      <c r="G103" s="3" t="n">
        <v>8</v>
      </c>
      <c r="H103" s="4" t="n">
        <v>3.2</v>
      </c>
      <c r="I103" s="4" t="n">
        <v>1.6</v>
      </c>
      <c r="J103" s="4">
        <f>tbl_Vendite[[#This Row],[Quantità]]*tbl_Vendite[[#This Row],[Prezzo_Unitario]]</f>
        <v/>
      </c>
      <c r="K103" s="4">
        <f>tbl_Vendite[[#This Row],[Fatturato]]-tbl_Vendite[[#This Row],[Quantità]]*tbl_Vendite[[#This Row],[Costo_Unitario]]</f>
        <v/>
      </c>
    </row>
    <row r="104">
      <c r="A104" t="inlineStr">
        <is>
          <t>ORD-1103</t>
        </is>
      </c>
      <c r="B104" s="2" t="n">
        <v>46318</v>
      </c>
      <c r="C104" t="inlineStr">
        <is>
          <t>CLI-114</t>
        </is>
      </c>
      <c r="D104" t="inlineStr">
        <is>
          <t>Negozio</t>
        </is>
      </c>
      <c r="E104" t="inlineStr">
        <is>
          <t>Sud</t>
        </is>
      </c>
      <c r="F104" t="inlineStr">
        <is>
          <t>Olio</t>
        </is>
      </c>
      <c r="G104" s="3" t="n">
        <v>5</v>
      </c>
      <c r="H104" s="4" t="n">
        <v>14</v>
      </c>
      <c r="I104" s="4" t="n">
        <v>8.5</v>
      </c>
      <c r="J104" s="4">
        <f>tbl_Vendite[[#This Row],[Quantità]]*tbl_Vendite[[#This Row],[Prezzo_Unitario]]</f>
        <v/>
      </c>
      <c r="K104" s="4">
        <f>tbl_Vendite[[#This Row],[Fatturato]]-tbl_Vendite[[#This Row],[Quantità]]*tbl_Vendite[[#This Row],[Costo_Unitario]]</f>
        <v/>
      </c>
    </row>
    <row r="105">
      <c r="A105" t="inlineStr">
        <is>
          <t>ORD-1104</t>
        </is>
      </c>
      <c r="B105" s="2" t="n">
        <v>46319</v>
      </c>
      <c r="C105" t="inlineStr">
        <is>
          <t>CLI-298</t>
        </is>
      </c>
      <c r="D105" t="inlineStr">
        <is>
          <t>E-commerce</t>
        </is>
      </c>
      <c r="E105" t="inlineStr">
        <is>
          <t>Nord</t>
        </is>
      </c>
      <c r="F105" t="inlineStr">
        <is>
          <t>Olio</t>
        </is>
      </c>
      <c r="G105" s="3" t="n">
        <v>2</v>
      </c>
      <c r="H105" s="4" t="n">
        <v>14</v>
      </c>
      <c r="I105" s="4" t="n">
        <v>8.5</v>
      </c>
      <c r="J105" s="4">
        <f>tbl_Vendite[[#This Row],[Quantità]]*tbl_Vendite[[#This Row],[Prezzo_Unitario]]</f>
        <v/>
      </c>
      <c r="K105" s="4">
        <f>tbl_Vendite[[#This Row],[Fatturato]]-tbl_Vendite[[#This Row],[Quantità]]*tbl_Vendite[[#This Row],[Costo_Unitario]]</f>
        <v/>
      </c>
    </row>
    <row r="106">
      <c r="A106" t="inlineStr">
        <is>
          <t>ORD-1105</t>
        </is>
      </c>
      <c r="B106" s="2" t="n">
        <v>46321</v>
      </c>
      <c r="C106" t="inlineStr">
        <is>
          <t>CLI-027</t>
        </is>
      </c>
      <c r="D106" t="inlineStr">
        <is>
          <t>Negozio</t>
        </is>
      </c>
      <c r="E106" t="inlineStr">
        <is>
          <t>Sud</t>
        </is>
      </c>
      <c r="F106" t="inlineStr">
        <is>
          <t>Pasta</t>
        </is>
      </c>
      <c r="G106" s="3" t="n">
        <v>8</v>
      </c>
      <c r="H106" s="4" t="n">
        <v>3.2</v>
      </c>
      <c r="I106" s="4" t="n">
        <v>1.6</v>
      </c>
      <c r="J106" s="4">
        <f>tbl_Vendite[[#This Row],[Quantità]]*tbl_Vendite[[#This Row],[Prezzo_Unitario]]</f>
        <v/>
      </c>
      <c r="K106" s="4">
        <f>tbl_Vendite[[#This Row],[Fatturato]]-tbl_Vendite[[#This Row],[Quantità]]*tbl_Vendite[[#This Row],[Costo_Unitario]]</f>
        <v/>
      </c>
    </row>
    <row r="107">
      <c r="A107" t="inlineStr">
        <is>
          <t>ORD-1106</t>
        </is>
      </c>
      <c r="B107" s="2" t="n">
        <v>46322</v>
      </c>
      <c r="C107" t="inlineStr">
        <is>
          <t>CLI-037</t>
        </is>
      </c>
      <c r="D107" t="inlineStr">
        <is>
          <t>Negozio</t>
        </is>
      </c>
      <c r="E107" t="inlineStr">
        <is>
          <t>Isole</t>
        </is>
      </c>
      <c r="F107" t="inlineStr">
        <is>
          <t>Olio</t>
        </is>
      </c>
      <c r="G107" s="3" t="n">
        <v>2</v>
      </c>
      <c r="H107" s="4" t="n">
        <v>14</v>
      </c>
      <c r="I107" s="4" t="n">
        <v>8.5</v>
      </c>
      <c r="J107" s="4">
        <f>tbl_Vendite[[#This Row],[Quantità]]*tbl_Vendite[[#This Row],[Prezzo_Unitario]]</f>
        <v/>
      </c>
      <c r="K107" s="4">
        <f>tbl_Vendite[[#This Row],[Fatturato]]-tbl_Vendite[[#This Row],[Quantità]]*tbl_Vendite[[#This Row],[Costo_Unitario]]</f>
        <v/>
      </c>
    </row>
    <row r="108">
      <c r="A108" t="inlineStr">
        <is>
          <t>ORD-1107</t>
        </is>
      </c>
      <c r="B108" s="2" t="n">
        <v>46326</v>
      </c>
      <c r="C108" t="inlineStr">
        <is>
          <t>CLI-027</t>
        </is>
      </c>
      <c r="D108" t="inlineStr">
        <is>
          <t>Negozio</t>
        </is>
      </c>
      <c r="E108" t="inlineStr">
        <is>
          <t>Sud</t>
        </is>
      </c>
      <c r="F108" t="inlineStr">
        <is>
          <t>Vino</t>
        </is>
      </c>
      <c r="G108" s="3" t="n">
        <v>3</v>
      </c>
      <c r="H108" s="4" t="n">
        <v>18</v>
      </c>
      <c r="I108" s="4" t="n">
        <v>12.6</v>
      </c>
      <c r="J108" s="4">
        <f>tbl_Vendite[[#This Row],[Quantità]]*tbl_Vendite[[#This Row],[Prezzo_Unitario]]</f>
        <v/>
      </c>
      <c r="K108" s="4">
        <f>tbl_Vendite[[#This Row],[Fatturato]]-tbl_Vendite[[#This Row],[Quantità]]*tbl_Vendite[[#This Row],[Costo_Unitario]]</f>
        <v/>
      </c>
    </row>
    <row r="109">
      <c r="A109" t="inlineStr">
        <is>
          <t>ORD-1108</t>
        </is>
      </c>
      <c r="B109" s="2" t="n">
        <v>46328</v>
      </c>
      <c r="C109" t="inlineStr">
        <is>
          <t>CLI-279</t>
        </is>
      </c>
      <c r="D109" t="inlineStr">
        <is>
          <t>Marketplace</t>
        </is>
      </c>
      <c r="E109" t="inlineStr">
        <is>
          <t>Isole</t>
        </is>
      </c>
      <c r="F109" t="inlineStr">
        <is>
          <t>Pasta</t>
        </is>
      </c>
      <c r="G109" s="3" t="n">
        <v>6</v>
      </c>
      <c r="H109" s="4" t="n">
        <v>3.2</v>
      </c>
      <c r="I109" s="4" t="n">
        <v>1.6</v>
      </c>
      <c r="J109" s="4">
        <f>tbl_Vendite[[#This Row],[Quantità]]*tbl_Vendite[[#This Row],[Prezzo_Unitario]]</f>
        <v/>
      </c>
      <c r="K109" s="4">
        <f>tbl_Vendite[[#This Row],[Fatturato]]-tbl_Vendite[[#This Row],[Quantità]]*tbl_Vendite[[#This Row],[Costo_Unitario]]</f>
        <v/>
      </c>
    </row>
    <row r="110">
      <c r="A110" t="inlineStr">
        <is>
          <t>ORD-1109</t>
        </is>
      </c>
      <c r="B110" s="2" t="n">
        <v>46329</v>
      </c>
      <c r="C110" t="inlineStr">
        <is>
          <t>CLI-011</t>
        </is>
      </c>
      <c r="D110" t="inlineStr">
        <is>
          <t>Marketplace</t>
        </is>
      </c>
      <c r="E110" t="inlineStr">
        <is>
          <t>Sud</t>
        </is>
      </c>
      <c r="F110" t="inlineStr">
        <is>
          <t>Olio</t>
        </is>
      </c>
      <c r="G110" s="3" t="n">
        <v>1</v>
      </c>
      <c r="H110" s="4" t="n">
        <v>14</v>
      </c>
      <c r="I110" s="4" t="n">
        <v>8.5</v>
      </c>
      <c r="J110" s="4">
        <f>tbl_Vendite[[#This Row],[Quantità]]*tbl_Vendite[[#This Row],[Prezzo_Unitario]]</f>
        <v/>
      </c>
      <c r="K110" s="4">
        <f>tbl_Vendite[[#This Row],[Fatturato]]-tbl_Vendite[[#This Row],[Quantità]]*tbl_Vendite[[#This Row],[Costo_Unitario]]</f>
        <v/>
      </c>
    </row>
    <row r="111">
      <c r="A111" t="inlineStr">
        <is>
          <t>ORD-1110</t>
        </is>
      </c>
      <c r="B111" s="2" t="n">
        <v>46330</v>
      </c>
      <c r="C111" t="inlineStr">
        <is>
          <t>CLI-082</t>
        </is>
      </c>
      <c r="D111" t="inlineStr">
        <is>
          <t>E-commerce</t>
        </is>
      </c>
      <c r="E111" t="inlineStr">
        <is>
          <t>Nord</t>
        </is>
      </c>
      <c r="F111" t="inlineStr">
        <is>
          <t>Conserve</t>
        </is>
      </c>
      <c r="G111" s="3" t="n">
        <v>11</v>
      </c>
      <c r="H111" s="4" t="n">
        <v>4.5</v>
      </c>
      <c r="I111" s="4" t="n">
        <v>2.7</v>
      </c>
      <c r="J111" s="4">
        <f>tbl_Vendite[[#This Row],[Quantità]]*tbl_Vendite[[#This Row],[Prezzo_Unitario]]</f>
        <v/>
      </c>
      <c r="K111" s="4">
        <f>tbl_Vendite[[#This Row],[Fatturato]]-tbl_Vendite[[#This Row],[Quantità]]*tbl_Vendite[[#This Row],[Costo_Unitario]]</f>
        <v/>
      </c>
    </row>
    <row r="112">
      <c r="A112" t="inlineStr">
        <is>
          <t>ORD-1111</t>
        </is>
      </c>
      <c r="B112" s="2" t="n">
        <v>46339</v>
      </c>
      <c r="C112" t="inlineStr">
        <is>
          <t>CLI-226</t>
        </is>
      </c>
      <c r="D112" t="inlineStr">
        <is>
          <t>Negozio</t>
        </is>
      </c>
      <c r="E112" t="inlineStr">
        <is>
          <t>Isole</t>
        </is>
      </c>
      <c r="F112" t="inlineStr">
        <is>
          <t>Olio</t>
        </is>
      </c>
      <c r="G112" s="3" t="n">
        <v>11</v>
      </c>
      <c r="H112" s="4" t="n">
        <v>14</v>
      </c>
      <c r="I112" s="4" t="n">
        <v>8.5</v>
      </c>
      <c r="J112" s="4">
        <f>tbl_Vendite[[#This Row],[Quantità]]*tbl_Vendite[[#This Row],[Prezzo_Unitario]]</f>
        <v/>
      </c>
      <c r="K112" s="4">
        <f>tbl_Vendite[[#This Row],[Fatturato]]-tbl_Vendite[[#This Row],[Quantità]]*tbl_Vendite[[#This Row],[Costo_Unitario]]</f>
        <v/>
      </c>
    </row>
    <row r="113">
      <c r="A113" t="inlineStr">
        <is>
          <t>ORD-1112</t>
        </is>
      </c>
      <c r="B113" s="2" t="n">
        <v>46343</v>
      </c>
      <c r="C113" t="inlineStr">
        <is>
          <t>CLI-037</t>
        </is>
      </c>
      <c r="D113" t="inlineStr">
        <is>
          <t>Negozio</t>
        </is>
      </c>
      <c r="E113" t="inlineStr">
        <is>
          <t>Isole</t>
        </is>
      </c>
      <c r="F113" t="inlineStr">
        <is>
          <t>Conserve</t>
        </is>
      </c>
      <c r="G113" s="3" t="n">
        <v>6</v>
      </c>
      <c r="H113" s="4" t="n">
        <v>4.5</v>
      </c>
      <c r="I113" s="4" t="n">
        <v>2.7</v>
      </c>
      <c r="J113" s="4">
        <f>tbl_Vendite[[#This Row],[Quantità]]*tbl_Vendite[[#This Row],[Prezzo_Unitario]]</f>
        <v/>
      </c>
      <c r="K113" s="4">
        <f>tbl_Vendite[[#This Row],[Fatturato]]-tbl_Vendite[[#This Row],[Quantità]]*tbl_Vendite[[#This Row],[Costo_Unitario]]</f>
        <v/>
      </c>
    </row>
    <row r="114">
      <c r="A114" t="inlineStr">
        <is>
          <t>ORD-1113</t>
        </is>
      </c>
      <c r="B114" s="2" t="n">
        <v>46354</v>
      </c>
      <c r="C114" t="inlineStr">
        <is>
          <t>CLI-052</t>
        </is>
      </c>
      <c r="D114" t="inlineStr">
        <is>
          <t>E-commerce</t>
        </is>
      </c>
      <c r="E114" t="inlineStr">
        <is>
          <t>Nord</t>
        </is>
      </c>
      <c r="F114" t="inlineStr">
        <is>
          <t>Vino</t>
        </is>
      </c>
      <c r="G114" s="3" t="n">
        <v>8</v>
      </c>
      <c r="H114" s="4" t="n">
        <v>18</v>
      </c>
      <c r="I114" s="4" t="n">
        <v>12.6</v>
      </c>
      <c r="J114" s="4">
        <f>tbl_Vendite[[#This Row],[Quantità]]*tbl_Vendite[[#This Row],[Prezzo_Unitario]]</f>
        <v/>
      </c>
      <c r="K114" s="4">
        <f>tbl_Vendite[[#This Row],[Fatturato]]-tbl_Vendite[[#This Row],[Quantità]]*tbl_Vendite[[#This Row],[Costo_Unitario]]</f>
        <v/>
      </c>
    </row>
    <row r="115">
      <c r="A115" t="inlineStr">
        <is>
          <t>ORD-1114</t>
        </is>
      </c>
      <c r="B115" s="2" t="n">
        <v>46355</v>
      </c>
      <c r="C115" t="inlineStr">
        <is>
          <t>CLI-114</t>
        </is>
      </c>
      <c r="D115" t="inlineStr">
        <is>
          <t>Negozio</t>
        </is>
      </c>
      <c r="E115" t="inlineStr">
        <is>
          <t>Sud</t>
        </is>
      </c>
      <c r="F115" t="inlineStr">
        <is>
          <t>Olio</t>
        </is>
      </c>
      <c r="G115" s="3" t="n">
        <v>11</v>
      </c>
      <c r="H115" s="4" t="n">
        <v>14</v>
      </c>
      <c r="I115" s="4" t="n">
        <v>8.5</v>
      </c>
      <c r="J115" s="4">
        <f>tbl_Vendite[[#This Row],[Quantità]]*tbl_Vendite[[#This Row],[Prezzo_Unitario]]</f>
        <v/>
      </c>
      <c r="K115" s="4">
        <f>tbl_Vendite[[#This Row],[Fatturato]]-tbl_Vendite[[#This Row],[Quantità]]*tbl_Vendite[[#This Row],[Costo_Unitario]]</f>
        <v/>
      </c>
    </row>
    <row r="116">
      <c r="A116" t="inlineStr">
        <is>
          <t>ORD-1115</t>
        </is>
      </c>
      <c r="B116" s="2" t="n">
        <v>46355</v>
      </c>
      <c r="C116" t="inlineStr">
        <is>
          <t>CLI-356</t>
        </is>
      </c>
      <c r="D116" t="inlineStr">
        <is>
          <t>E-commerce</t>
        </is>
      </c>
      <c r="E116" t="inlineStr">
        <is>
          <t>Isole</t>
        </is>
      </c>
      <c r="F116" t="inlineStr">
        <is>
          <t>Vino</t>
        </is>
      </c>
      <c r="G116" s="3" t="n">
        <v>5</v>
      </c>
      <c r="H116" s="4" t="n">
        <v>18</v>
      </c>
      <c r="I116" s="4" t="n">
        <v>12.6</v>
      </c>
      <c r="J116" s="4">
        <f>tbl_Vendite[[#This Row],[Quantità]]*tbl_Vendite[[#This Row],[Prezzo_Unitario]]</f>
        <v/>
      </c>
      <c r="K116" s="4">
        <f>tbl_Vendite[[#This Row],[Fatturato]]-tbl_Vendite[[#This Row],[Quantità]]*tbl_Vendite[[#This Row],[Costo_Unitario]]</f>
        <v/>
      </c>
    </row>
    <row r="117">
      <c r="A117" t="inlineStr">
        <is>
          <t>ORD-1116</t>
        </is>
      </c>
      <c r="B117" s="2" t="n">
        <v>46356</v>
      </c>
      <c r="C117" t="inlineStr">
        <is>
          <t>CLI-117</t>
        </is>
      </c>
      <c r="D117" t="inlineStr">
        <is>
          <t>Marketplace</t>
        </is>
      </c>
      <c r="E117" t="inlineStr">
        <is>
          <t>Isole</t>
        </is>
      </c>
      <c r="F117" t="inlineStr">
        <is>
          <t>Pasta</t>
        </is>
      </c>
      <c r="G117" s="3" t="n">
        <v>7</v>
      </c>
      <c r="H117" s="4" t="n">
        <v>3.2</v>
      </c>
      <c r="I117" s="4" t="n">
        <v>1.6</v>
      </c>
      <c r="J117" s="4">
        <f>tbl_Vendite[[#This Row],[Quantità]]*tbl_Vendite[[#This Row],[Prezzo_Unitario]]</f>
        <v/>
      </c>
      <c r="K117" s="4">
        <f>tbl_Vendite[[#This Row],[Fatturato]]-tbl_Vendite[[#This Row],[Quantità]]*tbl_Vendite[[#This Row],[Costo_Unitario]]</f>
        <v/>
      </c>
    </row>
    <row r="118">
      <c r="A118" t="inlineStr">
        <is>
          <t>ORD-1117</t>
        </is>
      </c>
      <c r="B118" s="2" t="n">
        <v>46360</v>
      </c>
      <c r="C118" t="inlineStr">
        <is>
          <t>CLI-114</t>
        </is>
      </c>
      <c r="D118" t="inlineStr">
        <is>
          <t>Negozio</t>
        </is>
      </c>
      <c r="E118" t="inlineStr">
        <is>
          <t>Sud</t>
        </is>
      </c>
      <c r="F118" t="inlineStr">
        <is>
          <t>Pasta</t>
        </is>
      </c>
      <c r="G118" s="3" t="n">
        <v>12</v>
      </c>
      <c r="H118" s="4" t="n">
        <v>3.2</v>
      </c>
      <c r="I118" s="4" t="n">
        <v>1.6</v>
      </c>
      <c r="J118" s="4">
        <f>tbl_Vendite[[#This Row],[Quantità]]*tbl_Vendite[[#This Row],[Prezzo_Unitario]]</f>
        <v/>
      </c>
      <c r="K118" s="4">
        <f>tbl_Vendite[[#This Row],[Fatturato]]-tbl_Vendite[[#This Row],[Quantità]]*tbl_Vendite[[#This Row],[Costo_Unitario]]</f>
        <v/>
      </c>
    </row>
    <row r="119">
      <c r="A119" t="inlineStr">
        <is>
          <t>ORD-1118</t>
        </is>
      </c>
      <c r="B119" s="2" t="n">
        <v>46362</v>
      </c>
      <c r="C119" t="inlineStr">
        <is>
          <t>CLI-140</t>
        </is>
      </c>
      <c r="D119" t="inlineStr">
        <is>
          <t>Marketplace</t>
        </is>
      </c>
      <c r="E119" t="inlineStr">
        <is>
          <t>Sud</t>
        </is>
      </c>
      <c r="F119" t="inlineStr">
        <is>
          <t>Vino</t>
        </is>
      </c>
      <c r="G119" s="3" t="n">
        <v>1</v>
      </c>
      <c r="H119" s="4" t="n">
        <v>18</v>
      </c>
      <c r="I119" s="4" t="n">
        <v>12.6</v>
      </c>
      <c r="J119" s="4">
        <f>tbl_Vendite[[#This Row],[Quantità]]*tbl_Vendite[[#This Row],[Prezzo_Unitario]]</f>
        <v/>
      </c>
      <c r="K119" s="4">
        <f>tbl_Vendite[[#This Row],[Fatturato]]-tbl_Vendite[[#This Row],[Quantità]]*tbl_Vendite[[#This Row],[Costo_Unitario]]</f>
        <v/>
      </c>
    </row>
    <row r="120">
      <c r="A120" t="inlineStr">
        <is>
          <t>ORD-1119</t>
        </is>
      </c>
      <c r="B120" s="2" t="n">
        <v>46363</v>
      </c>
      <c r="C120" t="inlineStr">
        <is>
          <t>CLI-082</t>
        </is>
      </c>
      <c r="D120" t="inlineStr">
        <is>
          <t>E-commerce</t>
        </is>
      </c>
      <c r="E120" t="inlineStr">
        <is>
          <t>Nord</t>
        </is>
      </c>
      <c r="F120" t="inlineStr">
        <is>
          <t>Vino</t>
        </is>
      </c>
      <c r="G120" s="3" t="n">
        <v>15</v>
      </c>
      <c r="H120" s="4" t="n">
        <v>18</v>
      </c>
      <c r="I120" s="4" t="n">
        <v>12.6</v>
      </c>
      <c r="J120" s="4">
        <f>tbl_Vendite[[#This Row],[Quantità]]*tbl_Vendite[[#This Row],[Prezzo_Unitario]]</f>
        <v/>
      </c>
      <c r="K120" s="4">
        <f>tbl_Vendite[[#This Row],[Fatturato]]-tbl_Vendite[[#This Row],[Quantità]]*tbl_Vendite[[#This Row],[Costo_Unitario]]</f>
        <v/>
      </c>
    </row>
    <row r="121">
      <c r="A121" t="inlineStr">
        <is>
          <t>ORD-1120</t>
        </is>
      </c>
      <c r="B121" s="2" t="n">
        <v>46371</v>
      </c>
      <c r="C121" t="inlineStr">
        <is>
          <t>CLI-037</t>
        </is>
      </c>
      <c r="D121" t="inlineStr">
        <is>
          <t>Negozio</t>
        </is>
      </c>
      <c r="E121" t="inlineStr">
        <is>
          <t>Isole</t>
        </is>
      </c>
      <c r="F121" t="inlineStr">
        <is>
          <t>Olio</t>
        </is>
      </c>
      <c r="G121" s="3" t="n">
        <v>5</v>
      </c>
      <c r="H121" s="4" t="n">
        <v>14</v>
      </c>
      <c r="I121" s="4" t="n">
        <v>8.5</v>
      </c>
      <c r="J121" s="4">
        <f>tbl_Vendite[[#This Row],[Quantità]]*tbl_Vendite[[#This Row],[Prezzo_Unitario]]</f>
        <v/>
      </c>
      <c r="K121" s="4">
        <f>tbl_Vendite[[#This Row],[Fatturato]]-tbl_Vendite[[#This Row],[Quantità]]*tbl_Vendite[[#This Row],[Costo_Unitario]]</f>
        <v/>
      </c>
    </row>
    <row r="122">
      <c r="A122" t="inlineStr">
        <is>
          <t>ORD-1121</t>
        </is>
      </c>
      <c r="B122" s="2" t="n">
        <v>46375</v>
      </c>
      <c r="C122" t="inlineStr">
        <is>
          <t>CLI-305</t>
        </is>
      </c>
      <c r="D122" t="inlineStr">
        <is>
          <t>E-commerce</t>
        </is>
      </c>
      <c r="E122" t="inlineStr">
        <is>
          <t>Nord</t>
        </is>
      </c>
      <c r="F122" t="inlineStr">
        <is>
          <t>Olio</t>
        </is>
      </c>
      <c r="G122" s="3" t="n">
        <v>5</v>
      </c>
      <c r="H122" s="4" t="n">
        <v>14</v>
      </c>
      <c r="I122" s="4" t="n">
        <v>8.5</v>
      </c>
      <c r="J122" s="4">
        <f>tbl_Vendite[[#This Row],[Quantità]]*tbl_Vendite[[#This Row],[Prezzo_Unitario]]</f>
        <v/>
      </c>
      <c r="K122" s="4">
        <f>tbl_Vendite[[#This Row],[Fatturato]]-tbl_Vendite[[#This Row],[Quantità]]*tbl_Vendite[[#This Row],[Costo_Unitario]]</f>
        <v/>
      </c>
    </row>
    <row r="123">
      <c r="A123" t="inlineStr">
        <is>
          <t>ORD-1122</t>
        </is>
      </c>
      <c r="B123" s="2" t="n">
        <v>46378</v>
      </c>
      <c r="C123" t="inlineStr">
        <is>
          <t>CLI-203</t>
        </is>
      </c>
      <c r="D123" t="inlineStr">
        <is>
          <t>Marketplace</t>
        </is>
      </c>
      <c r="E123" t="inlineStr">
        <is>
          <t>Isole</t>
        </is>
      </c>
      <c r="F123" t="inlineStr">
        <is>
          <t>Olio</t>
        </is>
      </c>
      <c r="G123" s="3" t="n">
        <v>6</v>
      </c>
      <c r="H123" s="4" t="n">
        <v>14</v>
      </c>
      <c r="I123" s="4" t="n">
        <v>8.5</v>
      </c>
      <c r="J123" s="4">
        <f>tbl_Vendite[[#This Row],[Quantità]]*tbl_Vendite[[#This Row],[Prezzo_Unitario]]</f>
        <v/>
      </c>
      <c r="K123" s="4">
        <f>tbl_Vendite[[#This Row],[Fatturato]]-tbl_Vendite[[#This Row],[Quantità]]*tbl_Vendite[[#This Row],[Costo_Unitario]]</f>
        <v/>
      </c>
    </row>
    <row r="124">
      <c r="A124" t="inlineStr">
        <is>
          <t>ORD-1123</t>
        </is>
      </c>
      <c r="B124" s="2" t="n">
        <v>46381</v>
      </c>
      <c r="C124" t="inlineStr">
        <is>
          <t>CLI-114</t>
        </is>
      </c>
      <c r="D124" t="inlineStr">
        <is>
          <t>Negozio</t>
        </is>
      </c>
      <c r="E124" t="inlineStr">
        <is>
          <t>Sud</t>
        </is>
      </c>
      <c r="F124" t="inlineStr">
        <is>
          <t>Olio</t>
        </is>
      </c>
      <c r="G124" s="3" t="n">
        <v>3</v>
      </c>
      <c r="H124" s="4" t="n">
        <v>14</v>
      </c>
      <c r="I124" s="4" t="n">
        <v>8.5</v>
      </c>
      <c r="J124" s="4">
        <f>tbl_Vendite[[#This Row],[Quantità]]*tbl_Vendite[[#This Row],[Prezzo_Unitario]]</f>
        <v/>
      </c>
      <c r="K124" s="4">
        <f>tbl_Vendite[[#This Row],[Fatturato]]-tbl_Vendite[[#This Row],[Quantità]]*tbl_Vendite[[#This Row],[Costo_Unitario]]</f>
        <v/>
      </c>
    </row>
    <row r="125">
      <c r="A125" t="inlineStr">
        <is>
          <t>ORD-1124</t>
        </is>
      </c>
      <c r="B125" s="2" t="n">
        <v>46381</v>
      </c>
      <c r="C125" t="inlineStr">
        <is>
          <t>CLI-184</t>
        </is>
      </c>
      <c r="D125" t="inlineStr">
        <is>
          <t>E-commerce</t>
        </is>
      </c>
      <c r="E125" t="inlineStr">
        <is>
          <t>Nord</t>
        </is>
      </c>
      <c r="F125" t="inlineStr">
        <is>
          <t>Olio</t>
        </is>
      </c>
      <c r="G125" s="3" t="n">
        <v>5</v>
      </c>
      <c r="H125" s="4" t="n">
        <v>14</v>
      </c>
      <c r="I125" s="4" t="n">
        <v>8.5</v>
      </c>
      <c r="J125" s="4">
        <f>tbl_Vendite[[#This Row],[Quantità]]*tbl_Vendite[[#This Row],[Prezzo_Unitario]]</f>
        <v/>
      </c>
      <c r="K125" s="4">
        <f>tbl_Vendite[[#This Row],[Fatturato]]-tbl_Vendite[[#This Row],[Quantità]]*tbl_Vendite[[#This Row],[Costo_Unitario]]</f>
        <v/>
      </c>
    </row>
    <row r="126">
      <c r="A126" t="inlineStr">
        <is>
          <t>ORD-1125</t>
        </is>
      </c>
      <c r="B126" s="2" t="n">
        <v>46382</v>
      </c>
      <c r="C126" t="inlineStr">
        <is>
          <t>CLI-037</t>
        </is>
      </c>
      <c r="D126" t="inlineStr">
        <is>
          <t>Negozio</t>
        </is>
      </c>
      <c r="E126" t="inlineStr">
        <is>
          <t>Isole</t>
        </is>
      </c>
      <c r="F126" t="inlineStr">
        <is>
          <t>Vino</t>
        </is>
      </c>
      <c r="G126" s="3" t="n">
        <v>7</v>
      </c>
      <c r="H126" s="4" t="n">
        <v>18</v>
      </c>
      <c r="I126" s="4" t="n">
        <v>12.6</v>
      </c>
      <c r="J126" s="4">
        <f>tbl_Vendite[[#This Row],[Quantità]]*tbl_Vendite[[#This Row],[Prezzo_Unitario]]</f>
        <v/>
      </c>
      <c r="K126" s="4">
        <f>tbl_Vendite[[#This Row],[Fatturato]]-tbl_Vendite[[#This Row],[Quantità]]*tbl_Vendite[[#This Row],[Costo_Unitario]]</f>
        <v/>
      </c>
    </row>
    <row r="127">
      <c r="A127" t="inlineStr">
        <is>
          <t>ORD-1126</t>
        </is>
      </c>
      <c r="B127" s="2" t="n">
        <v>46384</v>
      </c>
      <c r="C127" t="inlineStr">
        <is>
          <t>CLI-011</t>
        </is>
      </c>
      <c r="D127" t="inlineStr">
        <is>
          <t>Marketplace</t>
        </is>
      </c>
      <c r="E127" t="inlineStr">
        <is>
          <t>Sud</t>
        </is>
      </c>
      <c r="F127" t="inlineStr">
        <is>
          <t>Olio</t>
        </is>
      </c>
      <c r="G127" s="3" t="n">
        <v>3</v>
      </c>
      <c r="H127" s="4" t="n">
        <v>14</v>
      </c>
      <c r="I127" s="4" t="n">
        <v>8.5</v>
      </c>
      <c r="J127" s="4">
        <f>tbl_Vendite[[#This Row],[Quantità]]*tbl_Vendite[[#This Row],[Prezzo_Unitario]]</f>
        <v/>
      </c>
      <c r="K127" s="4">
        <f>tbl_Vendite[[#This Row],[Fatturato]]-tbl_Vendite[[#This Row],[Quantità]]*tbl_Vendite[[#This Row],[Costo_Unitario]]</f>
        <v/>
      </c>
    </row>
    <row r="128">
      <c r="A128" t="inlineStr">
        <is>
          <t>ORD-1127</t>
        </is>
      </c>
      <c r="B128" s="2" t="n">
        <v>46384</v>
      </c>
      <c r="C128" t="inlineStr">
        <is>
          <t>CLI-279</t>
        </is>
      </c>
      <c r="D128" t="inlineStr">
        <is>
          <t>Marketplace</t>
        </is>
      </c>
      <c r="E128" t="inlineStr">
        <is>
          <t>Isole</t>
        </is>
      </c>
      <c r="F128" t="inlineStr">
        <is>
          <t>Conserve</t>
        </is>
      </c>
      <c r="G128" s="3" t="n">
        <v>8</v>
      </c>
      <c r="H128" s="4" t="n">
        <v>4.5</v>
      </c>
      <c r="I128" s="4" t="n">
        <v>2.7</v>
      </c>
      <c r="J128" s="4">
        <f>tbl_Vendite[[#This Row],[Quantità]]*tbl_Vendite[[#This Row],[Prezzo_Unitario]]</f>
        <v/>
      </c>
      <c r="K128" s="4">
        <f>tbl_Vendite[[#This Row],[Fatturato]]-tbl_Vendite[[#This Row],[Quantità]]*tbl_Vendite[[#This Row],[Costo_Unitario]]</f>
        <v/>
      </c>
    </row>
    <row r="129">
      <c r="A129" t="inlineStr">
        <is>
          <t>ORD-1128</t>
        </is>
      </c>
      <c r="B129" s="2" t="n">
        <v>46385</v>
      </c>
      <c r="C129" t="inlineStr">
        <is>
          <t>CLI-116</t>
        </is>
      </c>
      <c r="D129" t="inlineStr">
        <is>
          <t>Agenti B2B</t>
        </is>
      </c>
      <c r="E129" t="inlineStr">
        <is>
          <t>Centro</t>
        </is>
      </c>
      <c r="F129" t="inlineStr">
        <is>
          <t>Vino</t>
        </is>
      </c>
      <c r="G129" s="3" t="n">
        <v>48</v>
      </c>
      <c r="H129" s="4" t="n">
        <v>16</v>
      </c>
      <c r="I129" s="4" t="n">
        <v>12.6</v>
      </c>
      <c r="J129" s="4">
        <f>tbl_Vendite[[#This Row],[Quantità]]*tbl_Vendite[[#This Row],[Prezzo_Unitario]]</f>
        <v/>
      </c>
      <c r="K129" s="4">
        <f>tbl_Vendite[[#This Row],[Fatturato]]-tbl_Vendite[[#This Row],[Quantità]]*tbl_Vendite[[#This Row],[Costo_Unitario]]</f>
        <v/>
      </c>
    </row>
    <row r="130">
      <c r="A130" t="inlineStr">
        <is>
          <t>ORD-0870</t>
        </is>
      </c>
      <c r="B130" s="2" t="n">
        <v>45658</v>
      </c>
      <c r="C130" t="inlineStr">
        <is>
          <t>CLI-052</t>
        </is>
      </c>
      <c r="D130" t="inlineStr">
        <is>
          <t>E-commerce</t>
        </is>
      </c>
      <c r="E130" t="inlineStr">
        <is>
          <t>Nord</t>
        </is>
      </c>
      <c r="F130" t="inlineStr">
        <is>
          <t>Conserve</t>
        </is>
      </c>
      <c r="G130" s="3" t="n">
        <v>15</v>
      </c>
      <c r="H130" s="4" t="n">
        <v>4.5</v>
      </c>
      <c r="I130" s="4" t="n">
        <v>2.7</v>
      </c>
      <c r="J130" s="4">
        <f>tbl_Vendite[[#This Row],[Quantità]]*tbl_Vendite[[#This Row],[Prezzo_Unitario]]</f>
        <v/>
      </c>
      <c r="K130" s="4">
        <f>tbl_Vendite[[#This Row],[Fatturato]]-tbl_Vendite[[#This Row],[Quantità]]*tbl_Vendite[[#This Row],[Costo_Unitario]]</f>
        <v/>
      </c>
    </row>
    <row r="131">
      <c r="A131" t="inlineStr">
        <is>
          <t>ORD-0871</t>
        </is>
      </c>
      <c r="B131" s="2" t="n">
        <v>45659</v>
      </c>
      <c r="C131" t="inlineStr">
        <is>
          <t>CLI-253</t>
        </is>
      </c>
      <c r="D131" t="inlineStr">
        <is>
          <t>E-commerce</t>
        </is>
      </c>
      <c r="E131" t="inlineStr">
        <is>
          <t>Nord</t>
        </is>
      </c>
      <c r="F131" t="inlineStr">
        <is>
          <t>Pasta</t>
        </is>
      </c>
      <c r="G131" s="3" t="n">
        <v>5</v>
      </c>
      <c r="H131" s="4" t="n">
        <v>3.2</v>
      </c>
      <c r="I131" s="4" t="n">
        <v>1.6</v>
      </c>
      <c r="J131" s="4">
        <f>tbl_Vendite[[#This Row],[Quantità]]*tbl_Vendite[[#This Row],[Prezzo_Unitario]]</f>
        <v/>
      </c>
      <c r="K131" s="4">
        <f>tbl_Vendite[[#This Row],[Fatturato]]-tbl_Vendite[[#This Row],[Quantità]]*tbl_Vendite[[#This Row],[Costo_Unitario]]</f>
        <v/>
      </c>
    </row>
    <row r="132">
      <c r="A132" t="inlineStr">
        <is>
          <t>ORD-0872</t>
        </is>
      </c>
      <c r="B132" s="2" t="n">
        <v>45659</v>
      </c>
      <c r="C132" t="inlineStr">
        <is>
          <t>CLI-279</t>
        </is>
      </c>
      <c r="D132" t="inlineStr">
        <is>
          <t>Marketplace</t>
        </is>
      </c>
      <c r="E132" t="inlineStr">
        <is>
          <t>Isole</t>
        </is>
      </c>
      <c r="F132" t="inlineStr">
        <is>
          <t>Conserve</t>
        </is>
      </c>
      <c r="G132" s="3" t="n">
        <v>7</v>
      </c>
      <c r="H132" s="4" t="n">
        <v>4.5</v>
      </c>
      <c r="I132" s="4" t="n">
        <v>2.7</v>
      </c>
      <c r="J132" s="4">
        <f>tbl_Vendite[[#This Row],[Quantità]]*tbl_Vendite[[#This Row],[Prezzo_Unitario]]</f>
        <v/>
      </c>
      <c r="K132" s="4">
        <f>tbl_Vendite[[#This Row],[Fatturato]]-tbl_Vendite[[#This Row],[Quantità]]*tbl_Vendite[[#This Row],[Costo_Unitario]]</f>
        <v/>
      </c>
    </row>
    <row r="133">
      <c r="A133" t="inlineStr">
        <is>
          <t>ORD-0873</t>
        </is>
      </c>
      <c r="B133" s="2" t="n">
        <v>45663</v>
      </c>
      <c r="C133" t="inlineStr">
        <is>
          <t>CLI-393</t>
        </is>
      </c>
      <c r="D133" t="inlineStr">
        <is>
          <t>Negozio</t>
        </is>
      </c>
      <c r="E133" t="inlineStr">
        <is>
          <t>Centro</t>
        </is>
      </c>
      <c r="F133" t="inlineStr">
        <is>
          <t>Conserve</t>
        </is>
      </c>
      <c r="G133" s="3" t="n">
        <v>12</v>
      </c>
      <c r="H133" s="4" t="n">
        <v>4.5</v>
      </c>
      <c r="I133" s="4" t="n">
        <v>2.7</v>
      </c>
      <c r="J133" s="4">
        <f>tbl_Vendite[[#This Row],[Quantità]]*tbl_Vendite[[#This Row],[Prezzo_Unitario]]</f>
        <v/>
      </c>
      <c r="K133" s="4">
        <f>tbl_Vendite[[#This Row],[Fatturato]]-tbl_Vendite[[#This Row],[Quantità]]*tbl_Vendite[[#This Row],[Costo_Unitario]]</f>
        <v/>
      </c>
    </row>
    <row r="134">
      <c r="A134" t="inlineStr">
        <is>
          <t>ORD-0874</t>
        </is>
      </c>
      <c r="B134" s="2" t="n">
        <v>45672</v>
      </c>
      <c r="C134" t="inlineStr">
        <is>
          <t>CLI-305</t>
        </is>
      </c>
      <c r="D134" t="inlineStr">
        <is>
          <t>E-commerce</t>
        </is>
      </c>
      <c r="E134" t="inlineStr">
        <is>
          <t>Nord</t>
        </is>
      </c>
      <c r="F134" t="inlineStr">
        <is>
          <t>Vino</t>
        </is>
      </c>
      <c r="G134" s="3" t="n">
        <v>8</v>
      </c>
      <c r="H134" s="4" t="n">
        <v>18</v>
      </c>
      <c r="I134" s="4" t="n">
        <v>12.6</v>
      </c>
      <c r="J134" s="4">
        <f>tbl_Vendite[[#This Row],[Quantità]]*tbl_Vendite[[#This Row],[Prezzo_Unitario]]</f>
        <v/>
      </c>
      <c r="K134" s="4">
        <f>tbl_Vendite[[#This Row],[Fatturato]]-tbl_Vendite[[#This Row],[Quantità]]*tbl_Vendite[[#This Row],[Costo_Unitario]]</f>
        <v/>
      </c>
    </row>
    <row r="135">
      <c r="A135" t="inlineStr">
        <is>
          <t>ORD-0875</t>
        </is>
      </c>
      <c r="B135" s="2" t="n">
        <v>45677</v>
      </c>
      <c r="C135" t="inlineStr">
        <is>
          <t>CLI-011</t>
        </is>
      </c>
      <c r="D135" t="inlineStr">
        <is>
          <t>Marketplace</t>
        </is>
      </c>
      <c r="E135" t="inlineStr">
        <is>
          <t>Sud</t>
        </is>
      </c>
      <c r="F135" t="inlineStr">
        <is>
          <t>Vino</t>
        </is>
      </c>
      <c r="G135" s="3" t="n">
        <v>4</v>
      </c>
      <c r="H135" s="4" t="n">
        <v>18</v>
      </c>
      <c r="I135" s="4" t="n">
        <v>12.6</v>
      </c>
      <c r="J135" s="4">
        <f>tbl_Vendite[[#This Row],[Quantità]]*tbl_Vendite[[#This Row],[Prezzo_Unitario]]</f>
        <v/>
      </c>
      <c r="K135" s="4">
        <f>tbl_Vendite[[#This Row],[Fatturato]]-tbl_Vendite[[#This Row],[Quantità]]*tbl_Vendite[[#This Row],[Costo_Unitario]]</f>
        <v/>
      </c>
    </row>
    <row r="136">
      <c r="A136" t="inlineStr">
        <is>
          <t>ORD-0876</t>
        </is>
      </c>
      <c r="B136" s="2" t="n">
        <v>45677</v>
      </c>
      <c r="C136" t="inlineStr">
        <is>
          <t>CLI-347</t>
        </is>
      </c>
      <c r="D136" t="inlineStr">
        <is>
          <t>Negozio</t>
        </is>
      </c>
      <c r="E136" t="inlineStr">
        <is>
          <t>Isole</t>
        </is>
      </c>
      <c r="F136" t="inlineStr">
        <is>
          <t>Olio</t>
        </is>
      </c>
      <c r="G136" s="3" t="n">
        <v>4</v>
      </c>
      <c r="H136" s="4" t="n">
        <v>14</v>
      </c>
      <c r="I136" s="4" t="n">
        <v>8.5</v>
      </c>
      <c r="J136" s="4">
        <f>tbl_Vendite[[#This Row],[Quantità]]*tbl_Vendite[[#This Row],[Prezzo_Unitario]]</f>
        <v/>
      </c>
      <c r="K136" s="4">
        <f>tbl_Vendite[[#This Row],[Fatturato]]-tbl_Vendite[[#This Row],[Quantità]]*tbl_Vendite[[#This Row],[Costo_Unitario]]</f>
        <v/>
      </c>
    </row>
    <row r="137">
      <c r="A137" t="inlineStr">
        <is>
          <t>ORD-0877</t>
        </is>
      </c>
      <c r="B137" s="2" t="n">
        <v>45679</v>
      </c>
      <c r="C137" t="inlineStr">
        <is>
          <t>CLI-052</t>
        </is>
      </c>
      <c r="D137" t="inlineStr">
        <is>
          <t>E-commerce</t>
        </is>
      </c>
      <c r="E137" t="inlineStr">
        <is>
          <t>Nord</t>
        </is>
      </c>
      <c r="F137" t="inlineStr">
        <is>
          <t>Pasta</t>
        </is>
      </c>
      <c r="G137" s="3" t="n">
        <v>11</v>
      </c>
      <c r="H137" s="4" t="n">
        <v>3.2</v>
      </c>
      <c r="I137" s="4" t="n">
        <v>1.6</v>
      </c>
      <c r="J137" s="4">
        <f>tbl_Vendite[[#This Row],[Quantità]]*tbl_Vendite[[#This Row],[Prezzo_Unitario]]</f>
        <v/>
      </c>
      <c r="K137" s="4">
        <f>tbl_Vendite[[#This Row],[Fatturato]]-tbl_Vendite[[#This Row],[Quantità]]*tbl_Vendite[[#This Row],[Costo_Unitario]]</f>
        <v/>
      </c>
    </row>
    <row r="138">
      <c r="A138" t="inlineStr">
        <is>
          <t>ORD-0878</t>
        </is>
      </c>
      <c r="B138" s="2" t="n">
        <v>45683</v>
      </c>
      <c r="C138" t="inlineStr">
        <is>
          <t>CLI-242</t>
        </is>
      </c>
      <c r="D138" t="inlineStr">
        <is>
          <t>E-commerce</t>
        </is>
      </c>
      <c r="E138" t="inlineStr">
        <is>
          <t>Centro</t>
        </is>
      </c>
      <c r="F138" t="inlineStr">
        <is>
          <t>Pasta</t>
        </is>
      </c>
      <c r="G138" s="3" t="n">
        <v>13</v>
      </c>
      <c r="H138" s="4" t="n">
        <v>3.2</v>
      </c>
      <c r="I138" s="4" t="n">
        <v>1.6</v>
      </c>
      <c r="J138" s="4">
        <f>tbl_Vendite[[#This Row],[Quantità]]*tbl_Vendite[[#This Row],[Prezzo_Unitario]]</f>
        <v/>
      </c>
      <c r="K138" s="4">
        <f>tbl_Vendite[[#This Row],[Fatturato]]-tbl_Vendite[[#This Row],[Quantità]]*tbl_Vendite[[#This Row],[Costo_Unitario]]</f>
        <v/>
      </c>
    </row>
    <row r="139">
      <c r="A139" t="inlineStr">
        <is>
          <t>ORD-0879</t>
        </is>
      </c>
      <c r="B139" s="2" t="n">
        <v>45685</v>
      </c>
      <c r="C139" t="inlineStr">
        <is>
          <t>CLI-132</t>
        </is>
      </c>
      <c r="D139" t="inlineStr">
        <is>
          <t>E-commerce</t>
        </is>
      </c>
      <c r="E139" t="inlineStr">
        <is>
          <t>Isole</t>
        </is>
      </c>
      <c r="F139" t="inlineStr">
        <is>
          <t>Olio</t>
        </is>
      </c>
      <c r="G139" s="3" t="n">
        <v>14</v>
      </c>
      <c r="H139" s="4" t="n">
        <v>14</v>
      </c>
      <c r="I139" s="4" t="n">
        <v>8.5</v>
      </c>
      <c r="J139" s="4">
        <f>tbl_Vendite[[#This Row],[Quantità]]*tbl_Vendite[[#This Row],[Prezzo_Unitario]]</f>
        <v/>
      </c>
      <c r="K139" s="4">
        <f>tbl_Vendite[[#This Row],[Fatturato]]-tbl_Vendite[[#This Row],[Quantità]]*tbl_Vendite[[#This Row],[Costo_Unitario]]</f>
        <v/>
      </c>
    </row>
    <row r="140">
      <c r="A140" t="inlineStr">
        <is>
          <t>ORD-0880</t>
        </is>
      </c>
      <c r="B140" s="2" t="n">
        <v>45685</v>
      </c>
      <c r="C140" t="inlineStr">
        <is>
          <t>CLI-298</t>
        </is>
      </c>
      <c r="D140" t="inlineStr">
        <is>
          <t>E-commerce</t>
        </is>
      </c>
      <c r="E140" t="inlineStr">
        <is>
          <t>Nord</t>
        </is>
      </c>
      <c r="F140" t="inlineStr">
        <is>
          <t>Olio</t>
        </is>
      </c>
      <c r="G140" s="3" t="n">
        <v>17</v>
      </c>
      <c r="H140" s="4" t="n">
        <v>14</v>
      </c>
      <c r="I140" s="4" t="n">
        <v>8.5</v>
      </c>
      <c r="J140" s="4">
        <f>tbl_Vendite[[#This Row],[Quantità]]*tbl_Vendite[[#This Row],[Prezzo_Unitario]]</f>
        <v/>
      </c>
      <c r="K140" s="4">
        <f>tbl_Vendite[[#This Row],[Fatturato]]-tbl_Vendite[[#This Row],[Quantità]]*tbl_Vendite[[#This Row],[Costo_Unitario]]</f>
        <v/>
      </c>
    </row>
    <row r="141">
      <c r="A141" t="inlineStr">
        <is>
          <t>ORD-0881</t>
        </is>
      </c>
      <c r="B141" s="2" t="n">
        <v>45690</v>
      </c>
      <c r="C141" t="inlineStr">
        <is>
          <t>CLI-082</t>
        </is>
      </c>
      <c r="D141" t="inlineStr">
        <is>
          <t>E-commerce</t>
        </is>
      </c>
      <c r="E141" t="inlineStr">
        <is>
          <t>Nord</t>
        </is>
      </c>
      <c r="F141" t="inlineStr">
        <is>
          <t>Olio</t>
        </is>
      </c>
      <c r="G141" s="3" t="n">
        <v>18</v>
      </c>
      <c r="H141" s="4" t="n">
        <v>14</v>
      </c>
      <c r="I141" s="4" t="n">
        <v>8.5</v>
      </c>
      <c r="J141" s="4">
        <f>tbl_Vendite[[#This Row],[Quantità]]*tbl_Vendite[[#This Row],[Prezzo_Unitario]]</f>
        <v/>
      </c>
      <c r="K141" s="4">
        <f>tbl_Vendite[[#This Row],[Fatturato]]-tbl_Vendite[[#This Row],[Quantità]]*tbl_Vendite[[#This Row],[Costo_Unitario]]</f>
        <v/>
      </c>
    </row>
    <row r="142">
      <c r="A142" t="inlineStr">
        <is>
          <t>ORD-0882</t>
        </is>
      </c>
      <c r="B142" s="2" t="n">
        <v>45692</v>
      </c>
      <c r="C142" t="inlineStr">
        <is>
          <t>CLI-226</t>
        </is>
      </c>
      <c r="D142" t="inlineStr">
        <is>
          <t>Negozio</t>
        </is>
      </c>
      <c r="E142" t="inlineStr">
        <is>
          <t>Isole</t>
        </is>
      </c>
      <c r="F142" t="inlineStr">
        <is>
          <t>Conserve</t>
        </is>
      </c>
      <c r="G142" s="3" t="n">
        <v>2</v>
      </c>
      <c r="H142" s="4" t="n">
        <v>4.5</v>
      </c>
      <c r="I142" s="4" t="n">
        <v>2.7</v>
      </c>
      <c r="J142" s="4">
        <f>tbl_Vendite[[#This Row],[Quantità]]*tbl_Vendite[[#This Row],[Prezzo_Unitario]]</f>
        <v/>
      </c>
      <c r="K142" s="4">
        <f>tbl_Vendite[[#This Row],[Fatturato]]-tbl_Vendite[[#This Row],[Quantità]]*tbl_Vendite[[#This Row],[Costo_Unitario]]</f>
        <v/>
      </c>
    </row>
    <row r="143">
      <c r="A143" t="inlineStr">
        <is>
          <t>ORD-0883</t>
        </is>
      </c>
      <c r="B143" s="2" t="n">
        <v>45695</v>
      </c>
      <c r="C143" t="inlineStr">
        <is>
          <t>CLI-226</t>
        </is>
      </c>
      <c r="D143" t="inlineStr">
        <is>
          <t>Negozio</t>
        </is>
      </c>
      <c r="E143" t="inlineStr">
        <is>
          <t>Isole</t>
        </is>
      </c>
      <c r="F143" t="inlineStr">
        <is>
          <t>Conserve</t>
        </is>
      </c>
      <c r="G143" s="3" t="n">
        <v>5</v>
      </c>
      <c r="H143" s="4" t="n">
        <v>4.5</v>
      </c>
      <c r="I143" s="4" t="n">
        <v>2.7</v>
      </c>
      <c r="J143" s="4">
        <f>tbl_Vendite[[#This Row],[Quantità]]*tbl_Vendite[[#This Row],[Prezzo_Unitario]]</f>
        <v/>
      </c>
      <c r="K143" s="4">
        <f>tbl_Vendite[[#This Row],[Fatturato]]-tbl_Vendite[[#This Row],[Quantità]]*tbl_Vendite[[#This Row],[Costo_Unitario]]</f>
        <v/>
      </c>
    </row>
    <row r="144">
      <c r="A144" t="inlineStr">
        <is>
          <t>ORD-0884</t>
        </is>
      </c>
      <c r="B144" s="2" t="n">
        <v>45696</v>
      </c>
      <c r="C144" t="inlineStr">
        <is>
          <t>CLI-393</t>
        </is>
      </c>
      <c r="D144" t="inlineStr">
        <is>
          <t>Negozio</t>
        </is>
      </c>
      <c r="E144" t="inlineStr">
        <is>
          <t>Centro</t>
        </is>
      </c>
      <c r="F144" t="inlineStr">
        <is>
          <t>Olio</t>
        </is>
      </c>
      <c r="G144" s="3" t="n">
        <v>1</v>
      </c>
      <c r="H144" s="4" t="n">
        <v>14</v>
      </c>
      <c r="I144" s="4" t="n">
        <v>8.5</v>
      </c>
      <c r="J144" s="4">
        <f>tbl_Vendite[[#This Row],[Quantità]]*tbl_Vendite[[#This Row],[Prezzo_Unitario]]</f>
        <v/>
      </c>
      <c r="K144" s="4">
        <f>tbl_Vendite[[#This Row],[Fatturato]]-tbl_Vendite[[#This Row],[Quantità]]*tbl_Vendite[[#This Row],[Costo_Unitario]]</f>
        <v/>
      </c>
    </row>
    <row r="145">
      <c r="A145" t="inlineStr">
        <is>
          <t>ORD-0885</t>
        </is>
      </c>
      <c r="B145" s="2" t="n">
        <v>45698</v>
      </c>
      <c r="C145" t="inlineStr">
        <is>
          <t>CLI-037</t>
        </is>
      </c>
      <c r="D145" t="inlineStr">
        <is>
          <t>Negozio</t>
        </is>
      </c>
      <c r="E145" t="inlineStr">
        <is>
          <t>Isole</t>
        </is>
      </c>
      <c r="F145" t="inlineStr">
        <is>
          <t>Pasta</t>
        </is>
      </c>
      <c r="G145" s="3" t="n">
        <v>4</v>
      </c>
      <c r="H145" s="4" t="n">
        <v>3.2</v>
      </c>
      <c r="I145" s="4" t="n">
        <v>1.6</v>
      </c>
      <c r="J145" s="4">
        <f>tbl_Vendite[[#This Row],[Quantità]]*tbl_Vendite[[#This Row],[Prezzo_Unitario]]</f>
        <v/>
      </c>
      <c r="K145" s="4">
        <f>tbl_Vendite[[#This Row],[Fatturato]]-tbl_Vendite[[#This Row],[Quantità]]*tbl_Vendite[[#This Row],[Costo_Unitario]]</f>
        <v/>
      </c>
    </row>
    <row r="146">
      <c r="A146" t="inlineStr">
        <is>
          <t>ORD-0886</t>
        </is>
      </c>
      <c r="B146" s="2" t="n">
        <v>45701</v>
      </c>
      <c r="C146" t="inlineStr">
        <is>
          <t>CLI-253</t>
        </is>
      </c>
      <c r="D146" t="inlineStr">
        <is>
          <t>E-commerce</t>
        </is>
      </c>
      <c r="E146" t="inlineStr">
        <is>
          <t>Nord</t>
        </is>
      </c>
      <c r="F146" t="inlineStr">
        <is>
          <t>Pasta</t>
        </is>
      </c>
      <c r="G146" s="3" t="n">
        <v>4</v>
      </c>
      <c r="H146" s="4" t="n">
        <v>3.2</v>
      </c>
      <c r="I146" s="4" t="n">
        <v>1.6</v>
      </c>
      <c r="J146" s="4">
        <f>tbl_Vendite[[#This Row],[Quantità]]*tbl_Vendite[[#This Row],[Prezzo_Unitario]]</f>
        <v/>
      </c>
      <c r="K146" s="4">
        <f>tbl_Vendite[[#This Row],[Fatturato]]-tbl_Vendite[[#This Row],[Quantità]]*tbl_Vendite[[#This Row],[Costo_Unitario]]</f>
        <v/>
      </c>
    </row>
    <row r="147">
      <c r="A147" t="inlineStr">
        <is>
          <t>ORD-0887</t>
        </is>
      </c>
      <c r="B147" s="2" t="n">
        <v>45702</v>
      </c>
      <c r="C147" t="inlineStr">
        <is>
          <t>CLI-132</t>
        </is>
      </c>
      <c r="D147" t="inlineStr">
        <is>
          <t>E-commerce</t>
        </is>
      </c>
      <c r="E147" t="inlineStr">
        <is>
          <t>Isole</t>
        </is>
      </c>
      <c r="F147" t="inlineStr">
        <is>
          <t>Vino</t>
        </is>
      </c>
      <c r="G147" s="3" t="n">
        <v>5</v>
      </c>
      <c r="H147" s="4" t="n">
        <v>18</v>
      </c>
      <c r="I147" s="4" t="n">
        <v>12.6</v>
      </c>
      <c r="J147" s="4">
        <f>tbl_Vendite[[#This Row],[Quantità]]*tbl_Vendite[[#This Row],[Prezzo_Unitario]]</f>
        <v/>
      </c>
      <c r="K147" s="4">
        <f>tbl_Vendite[[#This Row],[Fatturato]]-tbl_Vendite[[#This Row],[Quantità]]*tbl_Vendite[[#This Row],[Costo_Unitario]]</f>
        <v/>
      </c>
    </row>
    <row r="148">
      <c r="A148" t="inlineStr">
        <is>
          <t>ORD-0888</t>
        </is>
      </c>
      <c r="B148" s="2" t="n">
        <v>45702</v>
      </c>
      <c r="C148" t="inlineStr">
        <is>
          <t>CLI-298</t>
        </is>
      </c>
      <c r="D148" t="inlineStr">
        <is>
          <t>E-commerce</t>
        </is>
      </c>
      <c r="E148" t="inlineStr">
        <is>
          <t>Nord</t>
        </is>
      </c>
      <c r="F148" t="inlineStr">
        <is>
          <t>Pasta</t>
        </is>
      </c>
      <c r="G148" s="3" t="n">
        <v>3</v>
      </c>
      <c r="H148" s="4" t="n">
        <v>3.2</v>
      </c>
      <c r="I148" s="4" t="n">
        <v>1.6</v>
      </c>
      <c r="J148" s="4">
        <f>tbl_Vendite[[#This Row],[Quantità]]*tbl_Vendite[[#This Row],[Prezzo_Unitario]]</f>
        <v/>
      </c>
      <c r="K148" s="4">
        <f>tbl_Vendite[[#This Row],[Fatturato]]-tbl_Vendite[[#This Row],[Quantità]]*tbl_Vendite[[#This Row],[Costo_Unitario]]</f>
        <v/>
      </c>
    </row>
    <row r="149">
      <c r="A149" t="inlineStr">
        <is>
          <t>ORD-0889</t>
        </is>
      </c>
      <c r="B149" s="2" t="n">
        <v>45705</v>
      </c>
      <c r="C149" t="inlineStr">
        <is>
          <t>CLI-203</t>
        </is>
      </c>
      <c r="D149" t="inlineStr">
        <is>
          <t>Marketplace</t>
        </is>
      </c>
      <c r="E149" t="inlineStr">
        <is>
          <t>Isole</t>
        </is>
      </c>
      <c r="F149" t="inlineStr">
        <is>
          <t>Conserve</t>
        </is>
      </c>
      <c r="G149" s="3" t="n">
        <v>3</v>
      </c>
      <c r="H149" s="4" t="n">
        <v>4.5</v>
      </c>
      <c r="I149" s="4" t="n">
        <v>2.7</v>
      </c>
      <c r="J149" s="4">
        <f>tbl_Vendite[[#This Row],[Quantità]]*tbl_Vendite[[#This Row],[Prezzo_Unitario]]</f>
        <v/>
      </c>
      <c r="K149" s="4">
        <f>tbl_Vendite[[#This Row],[Fatturato]]-tbl_Vendite[[#This Row],[Quantità]]*tbl_Vendite[[#This Row],[Costo_Unitario]]</f>
        <v/>
      </c>
    </row>
    <row r="150">
      <c r="A150" t="inlineStr">
        <is>
          <t>ORD-0890</t>
        </is>
      </c>
      <c r="B150" s="2" t="n">
        <v>45713</v>
      </c>
      <c r="C150" t="inlineStr">
        <is>
          <t>CLI-140</t>
        </is>
      </c>
      <c r="D150" t="inlineStr">
        <is>
          <t>Marketplace</t>
        </is>
      </c>
      <c r="E150" t="inlineStr">
        <is>
          <t>Sud</t>
        </is>
      </c>
      <c r="F150" t="inlineStr">
        <is>
          <t>Conserve</t>
        </is>
      </c>
      <c r="G150" s="3" t="n">
        <v>4</v>
      </c>
      <c r="H150" s="4" t="n">
        <v>4.5</v>
      </c>
      <c r="I150" s="4" t="n">
        <v>2.7</v>
      </c>
      <c r="J150" s="4">
        <f>tbl_Vendite[[#This Row],[Quantità]]*tbl_Vendite[[#This Row],[Prezzo_Unitario]]</f>
        <v/>
      </c>
      <c r="K150" s="4">
        <f>tbl_Vendite[[#This Row],[Fatturato]]-tbl_Vendite[[#This Row],[Quantità]]*tbl_Vendite[[#This Row],[Costo_Unitario]]</f>
        <v/>
      </c>
    </row>
    <row r="151">
      <c r="A151" t="inlineStr">
        <is>
          <t>ORD-0891</t>
        </is>
      </c>
      <c r="B151" s="2" t="n">
        <v>45715</v>
      </c>
      <c r="C151" t="inlineStr">
        <is>
          <t>CLI-279</t>
        </is>
      </c>
      <c r="D151" t="inlineStr">
        <is>
          <t>Marketplace</t>
        </is>
      </c>
      <c r="E151" t="inlineStr">
        <is>
          <t>Isole</t>
        </is>
      </c>
      <c r="F151" t="inlineStr">
        <is>
          <t>Pasta</t>
        </is>
      </c>
      <c r="G151" s="3" t="n">
        <v>7</v>
      </c>
      <c r="H151" s="4" t="n">
        <v>3.2</v>
      </c>
      <c r="I151" s="4" t="n">
        <v>1.6</v>
      </c>
      <c r="J151" s="4">
        <f>tbl_Vendite[[#This Row],[Quantità]]*tbl_Vendite[[#This Row],[Prezzo_Unitario]]</f>
        <v/>
      </c>
      <c r="K151" s="4">
        <f>tbl_Vendite[[#This Row],[Fatturato]]-tbl_Vendite[[#This Row],[Quantità]]*tbl_Vendite[[#This Row],[Costo_Unitario]]</f>
        <v/>
      </c>
    </row>
    <row r="152">
      <c r="A152" t="inlineStr">
        <is>
          <t>ORD-0892</t>
        </is>
      </c>
      <c r="B152" s="2" t="n">
        <v>45716</v>
      </c>
      <c r="C152" t="inlineStr">
        <is>
          <t>CLI-116</t>
        </is>
      </c>
      <c r="D152" t="inlineStr">
        <is>
          <t>Agenti B2B</t>
        </is>
      </c>
      <c r="E152" t="inlineStr">
        <is>
          <t>Centro</t>
        </is>
      </c>
      <c r="F152" t="inlineStr">
        <is>
          <t>Conserve</t>
        </is>
      </c>
      <c r="G152" s="3" t="n">
        <v>72</v>
      </c>
      <c r="H152" s="4" t="n">
        <v>4.5</v>
      </c>
      <c r="I152" s="4" t="n">
        <v>2.7</v>
      </c>
      <c r="J152" s="4">
        <f>tbl_Vendite[[#This Row],[Quantità]]*tbl_Vendite[[#This Row],[Prezzo_Unitario]]</f>
        <v/>
      </c>
      <c r="K152" s="4">
        <f>tbl_Vendite[[#This Row],[Fatturato]]-tbl_Vendite[[#This Row],[Quantità]]*tbl_Vendite[[#This Row],[Costo_Unitario]]</f>
        <v/>
      </c>
    </row>
    <row r="153">
      <c r="A153" t="inlineStr">
        <is>
          <t>ORD-0893</t>
        </is>
      </c>
      <c r="B153" s="2" t="n">
        <v>45717</v>
      </c>
      <c r="C153" t="inlineStr">
        <is>
          <t>CLI-027</t>
        </is>
      </c>
      <c r="D153" t="inlineStr">
        <is>
          <t>Negozio</t>
        </is>
      </c>
      <c r="E153" t="inlineStr">
        <is>
          <t>Sud</t>
        </is>
      </c>
      <c r="F153" t="inlineStr">
        <is>
          <t>Vino</t>
        </is>
      </c>
      <c r="G153" s="3" t="n">
        <v>7</v>
      </c>
      <c r="H153" s="4" t="n">
        <v>18</v>
      </c>
      <c r="I153" s="4" t="n">
        <v>12.6</v>
      </c>
      <c r="J153" s="4">
        <f>tbl_Vendite[[#This Row],[Quantità]]*tbl_Vendite[[#This Row],[Prezzo_Unitario]]</f>
        <v/>
      </c>
      <c r="K153" s="4">
        <f>tbl_Vendite[[#This Row],[Fatturato]]-tbl_Vendite[[#This Row],[Quantità]]*tbl_Vendite[[#This Row],[Costo_Unitario]]</f>
        <v/>
      </c>
    </row>
    <row r="154">
      <c r="A154" t="inlineStr">
        <is>
          <t>ORD-0894</t>
        </is>
      </c>
      <c r="B154" s="2" t="n">
        <v>45730</v>
      </c>
      <c r="C154" t="inlineStr">
        <is>
          <t>CLI-052</t>
        </is>
      </c>
      <c r="D154" t="inlineStr">
        <is>
          <t>E-commerce</t>
        </is>
      </c>
      <c r="E154" t="inlineStr">
        <is>
          <t>Nord</t>
        </is>
      </c>
      <c r="F154" t="inlineStr">
        <is>
          <t>Pasta</t>
        </is>
      </c>
      <c r="G154" s="3" t="n">
        <v>13</v>
      </c>
      <c r="H154" s="4" t="n">
        <v>3.2</v>
      </c>
      <c r="I154" s="4" t="n">
        <v>1.6</v>
      </c>
      <c r="J154" s="4">
        <f>tbl_Vendite[[#This Row],[Quantità]]*tbl_Vendite[[#This Row],[Prezzo_Unitario]]</f>
        <v/>
      </c>
      <c r="K154" s="4">
        <f>tbl_Vendite[[#This Row],[Fatturato]]-tbl_Vendite[[#This Row],[Quantità]]*tbl_Vendite[[#This Row],[Costo_Unitario]]</f>
        <v/>
      </c>
    </row>
    <row r="155">
      <c r="A155" t="inlineStr">
        <is>
          <t>ORD-0895</t>
        </is>
      </c>
      <c r="B155" s="2" t="n">
        <v>45734</v>
      </c>
      <c r="C155" t="inlineStr">
        <is>
          <t>CLI-037</t>
        </is>
      </c>
      <c r="D155" t="inlineStr">
        <is>
          <t>Negozio</t>
        </is>
      </c>
      <c r="E155" t="inlineStr">
        <is>
          <t>Isole</t>
        </is>
      </c>
      <c r="F155" t="inlineStr">
        <is>
          <t>Olio</t>
        </is>
      </c>
      <c r="G155" s="3" t="n">
        <v>3</v>
      </c>
      <c r="H155" s="4" t="n">
        <v>14</v>
      </c>
      <c r="I155" s="4" t="n">
        <v>8.5</v>
      </c>
      <c r="J155" s="4">
        <f>tbl_Vendite[[#This Row],[Quantità]]*tbl_Vendite[[#This Row],[Prezzo_Unitario]]</f>
        <v/>
      </c>
      <c r="K155" s="4">
        <f>tbl_Vendite[[#This Row],[Fatturato]]-tbl_Vendite[[#This Row],[Quantità]]*tbl_Vendite[[#This Row],[Costo_Unitario]]</f>
        <v/>
      </c>
    </row>
    <row r="156">
      <c r="A156" t="inlineStr">
        <is>
          <t>ORD-0896</t>
        </is>
      </c>
      <c r="B156" s="2" t="n">
        <v>45737</v>
      </c>
      <c r="C156" t="inlineStr">
        <is>
          <t>CLI-140</t>
        </is>
      </c>
      <c r="D156" t="inlineStr">
        <is>
          <t>Marketplace</t>
        </is>
      </c>
      <c r="E156" t="inlineStr">
        <is>
          <t>Sud</t>
        </is>
      </c>
      <c r="F156" t="inlineStr">
        <is>
          <t>Pasta</t>
        </is>
      </c>
      <c r="G156" s="3" t="n">
        <v>1</v>
      </c>
      <c r="H156" s="4" t="n">
        <v>3.2</v>
      </c>
      <c r="I156" s="4" t="n">
        <v>1.6</v>
      </c>
      <c r="J156" s="4">
        <f>tbl_Vendite[[#This Row],[Quantità]]*tbl_Vendite[[#This Row],[Prezzo_Unitario]]</f>
        <v/>
      </c>
      <c r="K156" s="4">
        <f>tbl_Vendite[[#This Row],[Fatturato]]-tbl_Vendite[[#This Row],[Quantità]]*tbl_Vendite[[#This Row],[Costo_Unitario]]</f>
        <v/>
      </c>
    </row>
    <row r="157">
      <c r="A157" t="inlineStr">
        <is>
          <t>ORD-0897</t>
        </is>
      </c>
      <c r="B157" s="2" t="n">
        <v>45737</v>
      </c>
      <c r="C157" t="inlineStr">
        <is>
          <t>CLI-242</t>
        </is>
      </c>
      <c r="D157" t="inlineStr">
        <is>
          <t>E-commerce</t>
        </is>
      </c>
      <c r="E157" t="inlineStr">
        <is>
          <t>Centro</t>
        </is>
      </c>
      <c r="F157" t="inlineStr">
        <is>
          <t>Pasta</t>
        </is>
      </c>
      <c r="G157" s="3" t="n">
        <v>11</v>
      </c>
      <c r="H157" s="4" t="n">
        <v>3.2</v>
      </c>
      <c r="I157" s="4" t="n">
        <v>1.6</v>
      </c>
      <c r="J157" s="4">
        <f>tbl_Vendite[[#This Row],[Quantità]]*tbl_Vendite[[#This Row],[Prezzo_Unitario]]</f>
        <v/>
      </c>
      <c r="K157" s="4">
        <f>tbl_Vendite[[#This Row],[Fatturato]]-tbl_Vendite[[#This Row],[Quantità]]*tbl_Vendite[[#This Row],[Costo_Unitario]]</f>
        <v/>
      </c>
    </row>
    <row r="158">
      <c r="A158" t="inlineStr">
        <is>
          <t>ORD-0898</t>
        </is>
      </c>
      <c r="B158" s="2" t="n">
        <v>45738</v>
      </c>
      <c r="C158" t="inlineStr">
        <is>
          <t>CLI-052</t>
        </is>
      </c>
      <c r="D158" t="inlineStr">
        <is>
          <t>E-commerce</t>
        </is>
      </c>
      <c r="E158" t="inlineStr">
        <is>
          <t>Nord</t>
        </is>
      </c>
      <c r="F158" t="inlineStr">
        <is>
          <t>Olio</t>
        </is>
      </c>
      <c r="G158" s="3" t="n">
        <v>19</v>
      </c>
      <c r="H158" s="4" t="n">
        <v>14</v>
      </c>
      <c r="I158" s="4" t="n">
        <v>8.5</v>
      </c>
      <c r="J158" s="4">
        <f>tbl_Vendite[[#This Row],[Quantità]]*tbl_Vendite[[#This Row],[Prezzo_Unitario]]</f>
        <v/>
      </c>
      <c r="K158" s="4">
        <f>tbl_Vendite[[#This Row],[Fatturato]]-tbl_Vendite[[#This Row],[Quantità]]*tbl_Vendite[[#This Row],[Costo_Unitario]]</f>
        <v/>
      </c>
    </row>
    <row r="159">
      <c r="A159" t="inlineStr">
        <is>
          <t>ORD-0899</t>
        </is>
      </c>
      <c r="B159" s="2" t="n">
        <v>45741</v>
      </c>
      <c r="C159" t="inlineStr">
        <is>
          <t>CLI-140</t>
        </is>
      </c>
      <c r="D159" t="inlineStr">
        <is>
          <t>Marketplace</t>
        </is>
      </c>
      <c r="E159" t="inlineStr">
        <is>
          <t>Sud</t>
        </is>
      </c>
      <c r="F159" t="inlineStr">
        <is>
          <t>Olio</t>
        </is>
      </c>
      <c r="G159" s="3" t="n">
        <v>3</v>
      </c>
      <c r="H159" s="4" t="n">
        <v>14</v>
      </c>
      <c r="I159" s="4" t="n">
        <v>8.5</v>
      </c>
      <c r="J159" s="4">
        <f>tbl_Vendite[[#This Row],[Quantità]]*tbl_Vendite[[#This Row],[Prezzo_Unitario]]</f>
        <v/>
      </c>
      <c r="K159" s="4">
        <f>tbl_Vendite[[#This Row],[Fatturato]]-tbl_Vendite[[#This Row],[Quantità]]*tbl_Vendite[[#This Row],[Costo_Unitario]]</f>
        <v/>
      </c>
    </row>
    <row r="160">
      <c r="A160" t="inlineStr">
        <is>
          <t>ORD-0900</t>
        </is>
      </c>
      <c r="B160" s="2" t="n">
        <v>45741</v>
      </c>
      <c r="C160" t="inlineStr">
        <is>
          <t>CLI-140</t>
        </is>
      </c>
      <c r="D160" t="inlineStr">
        <is>
          <t>Marketplace</t>
        </is>
      </c>
      <c r="E160" t="inlineStr">
        <is>
          <t>Sud</t>
        </is>
      </c>
      <c r="F160" t="inlineStr">
        <is>
          <t>Vino</t>
        </is>
      </c>
      <c r="G160" s="3" t="n">
        <v>8</v>
      </c>
      <c r="H160" s="4" t="n">
        <v>18</v>
      </c>
      <c r="I160" s="4" t="n">
        <v>12.6</v>
      </c>
      <c r="J160" s="4">
        <f>tbl_Vendite[[#This Row],[Quantità]]*tbl_Vendite[[#This Row],[Prezzo_Unitario]]</f>
        <v/>
      </c>
      <c r="K160" s="4">
        <f>tbl_Vendite[[#This Row],[Fatturato]]-tbl_Vendite[[#This Row],[Quantità]]*tbl_Vendite[[#This Row],[Costo_Unitario]]</f>
        <v/>
      </c>
    </row>
    <row r="161">
      <c r="A161" t="inlineStr">
        <is>
          <t>ORD-0901</t>
        </is>
      </c>
      <c r="B161" s="2" t="n">
        <v>45741</v>
      </c>
      <c r="C161" t="inlineStr">
        <is>
          <t>CLI-298</t>
        </is>
      </c>
      <c r="D161" t="inlineStr">
        <is>
          <t>E-commerce</t>
        </is>
      </c>
      <c r="E161" t="inlineStr">
        <is>
          <t>Nord</t>
        </is>
      </c>
      <c r="F161" t="inlineStr">
        <is>
          <t>Pasta</t>
        </is>
      </c>
      <c r="G161" s="3" t="n">
        <v>6</v>
      </c>
      <c r="H161" s="4" t="n">
        <v>3.2</v>
      </c>
      <c r="I161" s="4" t="n">
        <v>1.6</v>
      </c>
      <c r="J161" s="4">
        <f>tbl_Vendite[[#This Row],[Quantità]]*tbl_Vendite[[#This Row],[Prezzo_Unitario]]</f>
        <v/>
      </c>
      <c r="K161" s="4">
        <f>tbl_Vendite[[#This Row],[Fatturato]]-tbl_Vendite[[#This Row],[Quantità]]*tbl_Vendite[[#This Row],[Costo_Unitario]]</f>
        <v/>
      </c>
    </row>
    <row r="162">
      <c r="A162" t="inlineStr">
        <is>
          <t>ORD-0902</t>
        </is>
      </c>
      <c r="B162" s="2" t="n">
        <v>45744</v>
      </c>
      <c r="C162" t="inlineStr">
        <is>
          <t>CLI-027</t>
        </is>
      </c>
      <c r="D162" t="inlineStr">
        <is>
          <t>Negozio</t>
        </is>
      </c>
      <c r="E162" t="inlineStr">
        <is>
          <t>Sud</t>
        </is>
      </c>
      <c r="F162" t="inlineStr">
        <is>
          <t>Vino</t>
        </is>
      </c>
      <c r="G162" s="3" t="n">
        <v>1</v>
      </c>
      <c r="H162" s="4" t="n">
        <v>18</v>
      </c>
      <c r="I162" s="4" t="n">
        <v>12.6</v>
      </c>
      <c r="J162" s="4">
        <f>tbl_Vendite[[#This Row],[Quantità]]*tbl_Vendite[[#This Row],[Prezzo_Unitario]]</f>
        <v/>
      </c>
      <c r="K162" s="4">
        <f>tbl_Vendite[[#This Row],[Fatturato]]-tbl_Vendite[[#This Row],[Quantità]]*tbl_Vendite[[#This Row],[Costo_Unitario]]</f>
        <v/>
      </c>
    </row>
    <row r="163">
      <c r="A163" t="inlineStr">
        <is>
          <t>ORD-0903</t>
        </is>
      </c>
      <c r="B163" s="2" t="n">
        <v>45745</v>
      </c>
      <c r="C163" t="inlineStr">
        <is>
          <t>CLI-279</t>
        </is>
      </c>
      <c r="D163" t="inlineStr">
        <is>
          <t>Marketplace</t>
        </is>
      </c>
      <c r="E163" t="inlineStr">
        <is>
          <t>Isole</t>
        </is>
      </c>
      <c r="F163" t="inlineStr">
        <is>
          <t>Pasta</t>
        </is>
      </c>
      <c r="G163" s="3" t="n">
        <v>7</v>
      </c>
      <c r="H163" s="4" t="n">
        <v>3.2</v>
      </c>
      <c r="I163" s="4" t="n">
        <v>1.6</v>
      </c>
      <c r="J163" s="4">
        <f>tbl_Vendite[[#This Row],[Quantità]]*tbl_Vendite[[#This Row],[Prezzo_Unitario]]</f>
        <v/>
      </c>
      <c r="K163" s="4">
        <f>tbl_Vendite[[#This Row],[Fatturato]]-tbl_Vendite[[#This Row],[Quantità]]*tbl_Vendite[[#This Row],[Costo_Unitario]]</f>
        <v/>
      </c>
    </row>
    <row r="164">
      <c r="A164" t="inlineStr">
        <is>
          <t>ORD-0904</t>
        </is>
      </c>
      <c r="B164" s="2" t="n">
        <v>45751</v>
      </c>
      <c r="C164" t="inlineStr">
        <is>
          <t>CLI-069</t>
        </is>
      </c>
      <c r="D164" t="inlineStr">
        <is>
          <t>Marketplace</t>
        </is>
      </c>
      <c r="E164" t="inlineStr">
        <is>
          <t>Isole</t>
        </is>
      </c>
      <c r="F164" t="inlineStr">
        <is>
          <t>Pasta</t>
        </is>
      </c>
      <c r="G164" s="3" t="n">
        <v>1</v>
      </c>
      <c r="H164" s="4" t="n">
        <v>3.2</v>
      </c>
      <c r="I164" s="4" t="n">
        <v>1.6</v>
      </c>
      <c r="J164" s="4">
        <f>tbl_Vendite[[#This Row],[Quantità]]*tbl_Vendite[[#This Row],[Prezzo_Unitario]]</f>
        <v/>
      </c>
      <c r="K164" s="4">
        <f>tbl_Vendite[[#This Row],[Fatturato]]-tbl_Vendite[[#This Row],[Quantità]]*tbl_Vendite[[#This Row],[Costo_Unitario]]</f>
        <v/>
      </c>
    </row>
    <row r="165">
      <c r="A165" t="inlineStr">
        <is>
          <t>ORD-0905</t>
        </is>
      </c>
      <c r="B165" s="2" t="n">
        <v>45753</v>
      </c>
      <c r="C165" t="inlineStr">
        <is>
          <t>CLI-321</t>
        </is>
      </c>
      <c r="D165" t="inlineStr">
        <is>
          <t>Negozio</t>
        </is>
      </c>
      <c r="E165" t="inlineStr">
        <is>
          <t>Nord</t>
        </is>
      </c>
      <c r="F165" t="inlineStr">
        <is>
          <t>Pasta</t>
        </is>
      </c>
      <c r="G165" s="3" t="n">
        <v>1</v>
      </c>
      <c r="H165" s="4" t="n">
        <v>3.2</v>
      </c>
      <c r="I165" s="4" t="n">
        <v>1.6</v>
      </c>
      <c r="J165" s="4">
        <f>tbl_Vendite[[#This Row],[Quantità]]*tbl_Vendite[[#This Row],[Prezzo_Unitario]]</f>
        <v/>
      </c>
      <c r="K165" s="4">
        <f>tbl_Vendite[[#This Row],[Fatturato]]-tbl_Vendite[[#This Row],[Quantità]]*tbl_Vendite[[#This Row],[Costo_Unitario]]</f>
        <v/>
      </c>
    </row>
    <row r="166">
      <c r="A166" t="inlineStr">
        <is>
          <t>ORD-0906</t>
        </is>
      </c>
      <c r="B166" s="2" t="n">
        <v>45759</v>
      </c>
      <c r="C166" t="inlineStr">
        <is>
          <t>CLI-052</t>
        </is>
      </c>
      <c r="D166" t="inlineStr">
        <is>
          <t>E-commerce</t>
        </is>
      </c>
      <c r="E166" t="inlineStr">
        <is>
          <t>Nord</t>
        </is>
      </c>
      <c r="F166" t="inlineStr">
        <is>
          <t>Olio</t>
        </is>
      </c>
      <c r="G166" s="3" t="n">
        <v>20</v>
      </c>
      <c r="H166" s="4" t="n">
        <v>14</v>
      </c>
      <c r="I166" s="4" t="n">
        <v>8.5</v>
      </c>
      <c r="J166" s="4">
        <f>tbl_Vendite[[#This Row],[Quantità]]*tbl_Vendite[[#This Row],[Prezzo_Unitario]]</f>
        <v/>
      </c>
      <c r="K166" s="4">
        <f>tbl_Vendite[[#This Row],[Fatturato]]-tbl_Vendite[[#This Row],[Quantità]]*tbl_Vendite[[#This Row],[Costo_Unitario]]</f>
        <v/>
      </c>
    </row>
    <row r="167">
      <c r="A167" t="inlineStr">
        <is>
          <t>ORD-0907</t>
        </is>
      </c>
      <c r="B167" s="2" t="n">
        <v>45762</v>
      </c>
      <c r="C167" t="inlineStr">
        <is>
          <t>CLI-037</t>
        </is>
      </c>
      <c r="D167" t="inlineStr">
        <is>
          <t>Negozio</t>
        </is>
      </c>
      <c r="E167" t="inlineStr">
        <is>
          <t>Isole</t>
        </is>
      </c>
      <c r="F167" t="inlineStr">
        <is>
          <t>Vino</t>
        </is>
      </c>
      <c r="G167" s="3" t="n">
        <v>3</v>
      </c>
      <c r="H167" s="4" t="n">
        <v>18</v>
      </c>
      <c r="I167" s="4" t="n">
        <v>12.6</v>
      </c>
      <c r="J167" s="4">
        <f>tbl_Vendite[[#This Row],[Quantità]]*tbl_Vendite[[#This Row],[Prezzo_Unitario]]</f>
        <v/>
      </c>
      <c r="K167" s="4">
        <f>tbl_Vendite[[#This Row],[Fatturato]]-tbl_Vendite[[#This Row],[Quantità]]*tbl_Vendite[[#This Row],[Costo_Unitario]]</f>
        <v/>
      </c>
    </row>
    <row r="168">
      <c r="A168" t="inlineStr">
        <is>
          <t>ORD-0908</t>
        </is>
      </c>
      <c r="B168" s="2" t="n">
        <v>45763</v>
      </c>
      <c r="C168" t="inlineStr">
        <is>
          <t>CLI-082</t>
        </is>
      </c>
      <c r="D168" t="inlineStr">
        <is>
          <t>E-commerce</t>
        </is>
      </c>
      <c r="E168" t="inlineStr">
        <is>
          <t>Nord</t>
        </is>
      </c>
      <c r="F168" t="inlineStr">
        <is>
          <t>Vino</t>
        </is>
      </c>
      <c r="G168" s="3" t="n">
        <v>11</v>
      </c>
      <c r="H168" s="4" t="n">
        <v>18</v>
      </c>
      <c r="I168" s="4" t="n">
        <v>12.6</v>
      </c>
      <c r="J168" s="4">
        <f>tbl_Vendite[[#This Row],[Quantità]]*tbl_Vendite[[#This Row],[Prezzo_Unitario]]</f>
        <v/>
      </c>
      <c r="K168" s="4">
        <f>tbl_Vendite[[#This Row],[Fatturato]]-tbl_Vendite[[#This Row],[Quantità]]*tbl_Vendite[[#This Row],[Costo_Unitario]]</f>
        <v/>
      </c>
    </row>
    <row r="169">
      <c r="A169" t="inlineStr">
        <is>
          <t>ORD-0909</t>
        </is>
      </c>
      <c r="B169" s="2" t="n">
        <v>45765</v>
      </c>
      <c r="C169" t="inlineStr">
        <is>
          <t>CLI-116</t>
        </is>
      </c>
      <c r="D169" t="inlineStr">
        <is>
          <t>Agenti B2B</t>
        </is>
      </c>
      <c r="E169" t="inlineStr">
        <is>
          <t>Centro</t>
        </is>
      </c>
      <c r="F169" t="inlineStr">
        <is>
          <t>Conserve</t>
        </is>
      </c>
      <c r="G169" s="3" t="n">
        <v>48</v>
      </c>
      <c r="H169" s="4" t="n">
        <v>4.5</v>
      </c>
      <c r="I169" s="4" t="n">
        <v>2.7</v>
      </c>
      <c r="J169" s="4">
        <f>tbl_Vendite[[#This Row],[Quantità]]*tbl_Vendite[[#This Row],[Prezzo_Unitario]]</f>
        <v/>
      </c>
      <c r="K169" s="4">
        <f>tbl_Vendite[[#This Row],[Fatturato]]-tbl_Vendite[[#This Row],[Quantità]]*tbl_Vendite[[#This Row],[Costo_Unitario]]</f>
        <v/>
      </c>
    </row>
    <row r="170">
      <c r="A170" t="inlineStr">
        <is>
          <t>ORD-0910</t>
        </is>
      </c>
      <c r="B170" s="2" t="n">
        <v>45765</v>
      </c>
      <c r="C170" t="inlineStr">
        <is>
          <t>CLI-218</t>
        </is>
      </c>
      <c r="D170" t="inlineStr">
        <is>
          <t>Agenti B2B</t>
        </is>
      </c>
      <c r="E170" t="inlineStr">
        <is>
          <t>Isole</t>
        </is>
      </c>
      <c r="F170" t="inlineStr">
        <is>
          <t>Olio</t>
        </is>
      </c>
      <c r="G170" s="3" t="n">
        <v>60</v>
      </c>
      <c r="H170" s="4" t="n">
        <v>12.5</v>
      </c>
      <c r="I170" s="4" t="n">
        <v>8.5</v>
      </c>
      <c r="J170" s="4">
        <f>tbl_Vendite[[#This Row],[Quantità]]*tbl_Vendite[[#This Row],[Prezzo_Unitario]]</f>
        <v/>
      </c>
      <c r="K170" s="4">
        <f>tbl_Vendite[[#This Row],[Fatturato]]-tbl_Vendite[[#This Row],[Quantità]]*tbl_Vendite[[#This Row],[Costo_Unitario]]</f>
        <v/>
      </c>
    </row>
    <row r="171">
      <c r="A171" t="inlineStr">
        <is>
          <t>ORD-0911</t>
        </is>
      </c>
      <c r="B171" s="2" t="n">
        <v>45766</v>
      </c>
      <c r="C171" t="inlineStr">
        <is>
          <t>CLI-253</t>
        </is>
      </c>
      <c r="D171" t="inlineStr">
        <is>
          <t>E-commerce</t>
        </is>
      </c>
      <c r="E171" t="inlineStr">
        <is>
          <t>Nord</t>
        </is>
      </c>
      <c r="F171" t="inlineStr">
        <is>
          <t>Olio</t>
        </is>
      </c>
      <c r="G171" s="3" t="n">
        <v>12</v>
      </c>
      <c r="H171" s="4" t="n">
        <v>14</v>
      </c>
      <c r="I171" s="4" t="n">
        <v>8.5</v>
      </c>
      <c r="J171" s="4">
        <f>tbl_Vendite[[#This Row],[Quantità]]*tbl_Vendite[[#This Row],[Prezzo_Unitario]]</f>
        <v/>
      </c>
      <c r="K171" s="4">
        <f>tbl_Vendite[[#This Row],[Fatturato]]-tbl_Vendite[[#This Row],[Quantità]]*tbl_Vendite[[#This Row],[Costo_Unitario]]</f>
        <v/>
      </c>
    </row>
    <row r="172">
      <c r="A172" t="inlineStr">
        <is>
          <t>ORD-0912</t>
        </is>
      </c>
      <c r="B172" s="2" t="n">
        <v>45770</v>
      </c>
      <c r="C172" t="inlineStr">
        <is>
          <t>CLI-011</t>
        </is>
      </c>
      <c r="D172" t="inlineStr">
        <is>
          <t>Marketplace</t>
        </is>
      </c>
      <c r="E172" t="inlineStr">
        <is>
          <t>Sud</t>
        </is>
      </c>
      <c r="F172" t="inlineStr">
        <is>
          <t>Vino</t>
        </is>
      </c>
      <c r="G172" s="3" t="n">
        <v>2</v>
      </c>
      <c r="H172" s="4" t="n">
        <v>18</v>
      </c>
      <c r="I172" s="4" t="n">
        <v>12.6</v>
      </c>
      <c r="J172" s="4">
        <f>tbl_Vendite[[#This Row],[Quantità]]*tbl_Vendite[[#This Row],[Prezzo_Unitario]]</f>
        <v/>
      </c>
      <c r="K172" s="4">
        <f>tbl_Vendite[[#This Row],[Fatturato]]-tbl_Vendite[[#This Row],[Quantità]]*tbl_Vendite[[#This Row],[Costo_Unitario]]</f>
        <v/>
      </c>
    </row>
    <row r="173">
      <c r="A173" t="inlineStr">
        <is>
          <t>ORD-0913</t>
        </is>
      </c>
      <c r="B173" s="2" t="n">
        <v>45776</v>
      </c>
      <c r="C173" t="inlineStr">
        <is>
          <t>CLI-226</t>
        </is>
      </c>
      <c r="D173" t="inlineStr">
        <is>
          <t>Negozio</t>
        </is>
      </c>
      <c r="E173" t="inlineStr">
        <is>
          <t>Isole</t>
        </is>
      </c>
      <c r="F173" t="inlineStr">
        <is>
          <t>Olio</t>
        </is>
      </c>
      <c r="G173" s="3" t="n">
        <v>7</v>
      </c>
      <c r="H173" s="4" t="n">
        <v>14</v>
      </c>
      <c r="I173" s="4" t="n">
        <v>8.5</v>
      </c>
      <c r="J173" s="4">
        <f>tbl_Vendite[[#This Row],[Quantità]]*tbl_Vendite[[#This Row],[Prezzo_Unitario]]</f>
        <v/>
      </c>
      <c r="K173" s="4">
        <f>tbl_Vendite[[#This Row],[Fatturato]]-tbl_Vendite[[#This Row],[Quantità]]*tbl_Vendite[[#This Row],[Costo_Unitario]]</f>
        <v/>
      </c>
    </row>
    <row r="174">
      <c r="A174" t="inlineStr">
        <is>
          <t>ORD-0914</t>
        </is>
      </c>
      <c r="B174" s="2" t="n">
        <v>45779</v>
      </c>
      <c r="C174" t="inlineStr">
        <is>
          <t>CLI-027</t>
        </is>
      </c>
      <c r="D174" t="inlineStr">
        <is>
          <t>Negozio</t>
        </is>
      </c>
      <c r="E174" t="inlineStr">
        <is>
          <t>Sud</t>
        </is>
      </c>
      <c r="F174" t="inlineStr">
        <is>
          <t>Vino</t>
        </is>
      </c>
      <c r="G174" s="3" t="n">
        <v>3</v>
      </c>
      <c r="H174" s="4" t="n">
        <v>18</v>
      </c>
      <c r="I174" s="4" t="n">
        <v>12.6</v>
      </c>
      <c r="J174" s="4">
        <f>tbl_Vendite[[#This Row],[Quantità]]*tbl_Vendite[[#This Row],[Prezzo_Unitario]]</f>
        <v/>
      </c>
      <c r="K174" s="4">
        <f>tbl_Vendite[[#This Row],[Fatturato]]-tbl_Vendite[[#This Row],[Quantità]]*tbl_Vendite[[#This Row],[Costo_Unitario]]</f>
        <v/>
      </c>
    </row>
    <row r="175">
      <c r="A175" t="inlineStr">
        <is>
          <t>ORD-0915</t>
        </is>
      </c>
      <c r="B175" s="2" t="n">
        <v>45779</v>
      </c>
      <c r="C175" t="inlineStr">
        <is>
          <t>CLI-305</t>
        </is>
      </c>
      <c r="D175" t="inlineStr">
        <is>
          <t>E-commerce</t>
        </is>
      </c>
      <c r="E175" t="inlineStr">
        <is>
          <t>Nord</t>
        </is>
      </c>
      <c r="F175" t="inlineStr">
        <is>
          <t>Pasta</t>
        </is>
      </c>
      <c r="G175" s="3" t="n">
        <v>13</v>
      </c>
      <c r="H175" s="4" t="n">
        <v>3.2</v>
      </c>
      <c r="I175" s="4" t="n">
        <v>1.6</v>
      </c>
      <c r="J175" s="4">
        <f>tbl_Vendite[[#This Row],[Quantità]]*tbl_Vendite[[#This Row],[Prezzo_Unitario]]</f>
        <v/>
      </c>
      <c r="K175" s="4">
        <f>tbl_Vendite[[#This Row],[Fatturato]]-tbl_Vendite[[#This Row],[Quantità]]*tbl_Vendite[[#This Row],[Costo_Unitario]]</f>
        <v/>
      </c>
    </row>
    <row r="176">
      <c r="A176" t="inlineStr">
        <is>
          <t>ORD-0916</t>
        </is>
      </c>
      <c r="B176" s="2" t="n">
        <v>45783</v>
      </c>
      <c r="C176" t="inlineStr">
        <is>
          <t>CLI-184</t>
        </is>
      </c>
      <c r="D176" t="inlineStr">
        <is>
          <t>E-commerce</t>
        </is>
      </c>
      <c r="E176" t="inlineStr">
        <is>
          <t>Nord</t>
        </is>
      </c>
      <c r="F176" t="inlineStr">
        <is>
          <t>Pasta</t>
        </is>
      </c>
      <c r="G176" s="3" t="n">
        <v>15</v>
      </c>
      <c r="H176" s="4" t="n">
        <v>3.2</v>
      </c>
      <c r="I176" s="4" t="n">
        <v>1.6</v>
      </c>
      <c r="J176" s="4">
        <f>tbl_Vendite[[#This Row],[Quantità]]*tbl_Vendite[[#This Row],[Prezzo_Unitario]]</f>
        <v/>
      </c>
      <c r="K176" s="4">
        <f>tbl_Vendite[[#This Row],[Fatturato]]-tbl_Vendite[[#This Row],[Quantità]]*tbl_Vendite[[#This Row],[Costo_Unitario]]</f>
        <v/>
      </c>
    </row>
    <row r="177">
      <c r="A177" t="inlineStr">
        <is>
          <t>ORD-0917</t>
        </is>
      </c>
      <c r="B177" s="2" t="n">
        <v>45786</v>
      </c>
      <c r="C177" t="inlineStr">
        <is>
          <t>CLI-356</t>
        </is>
      </c>
      <c r="D177" t="inlineStr">
        <is>
          <t>E-commerce</t>
        </is>
      </c>
      <c r="E177" t="inlineStr">
        <is>
          <t>Isole</t>
        </is>
      </c>
      <c r="F177" t="inlineStr">
        <is>
          <t>Pasta</t>
        </is>
      </c>
      <c r="G177" s="3" t="n">
        <v>3</v>
      </c>
      <c r="H177" s="4" t="n">
        <v>3.2</v>
      </c>
      <c r="I177" s="4" t="n">
        <v>1.6</v>
      </c>
      <c r="J177" s="4">
        <f>tbl_Vendite[[#This Row],[Quantità]]*tbl_Vendite[[#This Row],[Prezzo_Unitario]]</f>
        <v/>
      </c>
      <c r="K177" s="4">
        <f>tbl_Vendite[[#This Row],[Fatturato]]-tbl_Vendite[[#This Row],[Quantità]]*tbl_Vendite[[#This Row],[Costo_Unitario]]</f>
        <v/>
      </c>
    </row>
    <row r="178">
      <c r="A178" t="inlineStr">
        <is>
          <t>ORD-0918</t>
        </is>
      </c>
      <c r="B178" s="2" t="n">
        <v>45787</v>
      </c>
      <c r="C178" t="inlineStr">
        <is>
          <t>CLI-052</t>
        </is>
      </c>
      <c r="D178" t="inlineStr">
        <is>
          <t>E-commerce</t>
        </is>
      </c>
      <c r="E178" t="inlineStr">
        <is>
          <t>Nord</t>
        </is>
      </c>
      <c r="F178" t="inlineStr">
        <is>
          <t>Olio</t>
        </is>
      </c>
      <c r="G178" s="3" t="n">
        <v>3</v>
      </c>
      <c r="H178" s="4" t="n">
        <v>14</v>
      </c>
      <c r="I178" s="4" t="n">
        <v>8.5</v>
      </c>
      <c r="J178" s="4">
        <f>tbl_Vendite[[#This Row],[Quantità]]*tbl_Vendite[[#This Row],[Prezzo_Unitario]]</f>
        <v/>
      </c>
      <c r="K178" s="4">
        <f>tbl_Vendite[[#This Row],[Fatturato]]-tbl_Vendite[[#This Row],[Quantità]]*tbl_Vendite[[#This Row],[Costo_Unitario]]</f>
        <v/>
      </c>
    </row>
    <row r="179">
      <c r="A179" t="inlineStr">
        <is>
          <t>ORD-0919</t>
        </is>
      </c>
      <c r="B179" s="2" t="n">
        <v>45788</v>
      </c>
      <c r="C179" t="inlineStr">
        <is>
          <t>CLI-114</t>
        </is>
      </c>
      <c r="D179" t="inlineStr">
        <is>
          <t>Negozio</t>
        </is>
      </c>
      <c r="E179" t="inlineStr">
        <is>
          <t>Sud</t>
        </is>
      </c>
      <c r="F179" t="inlineStr">
        <is>
          <t>Pasta</t>
        </is>
      </c>
      <c r="G179" s="3" t="n">
        <v>6</v>
      </c>
      <c r="H179" s="4" t="n">
        <v>3.2</v>
      </c>
      <c r="I179" s="4" t="n">
        <v>1.6</v>
      </c>
      <c r="J179" s="4">
        <f>tbl_Vendite[[#This Row],[Quantità]]*tbl_Vendite[[#This Row],[Prezzo_Unitario]]</f>
        <v/>
      </c>
      <c r="K179" s="4">
        <f>tbl_Vendite[[#This Row],[Fatturato]]-tbl_Vendite[[#This Row],[Quantità]]*tbl_Vendite[[#This Row],[Costo_Unitario]]</f>
        <v/>
      </c>
    </row>
    <row r="180">
      <c r="A180" t="inlineStr">
        <is>
          <t>ORD-0920</t>
        </is>
      </c>
      <c r="B180" s="2" t="n">
        <v>45789</v>
      </c>
      <c r="C180" t="inlineStr">
        <is>
          <t>CLI-117</t>
        </is>
      </c>
      <c r="D180" t="inlineStr">
        <is>
          <t>Marketplace</t>
        </is>
      </c>
      <c r="E180" t="inlineStr">
        <is>
          <t>Isole</t>
        </is>
      </c>
      <c r="F180" t="inlineStr">
        <is>
          <t>Vino</t>
        </is>
      </c>
      <c r="G180" s="3" t="n">
        <v>2</v>
      </c>
      <c r="H180" s="4" t="n">
        <v>18</v>
      </c>
      <c r="I180" s="4" t="n">
        <v>12.6</v>
      </c>
      <c r="J180" s="4">
        <f>tbl_Vendite[[#This Row],[Quantità]]*tbl_Vendite[[#This Row],[Prezzo_Unitario]]</f>
        <v/>
      </c>
      <c r="K180" s="4">
        <f>tbl_Vendite[[#This Row],[Fatturato]]-tbl_Vendite[[#This Row],[Quantità]]*tbl_Vendite[[#This Row],[Costo_Unitario]]</f>
        <v/>
      </c>
    </row>
    <row r="181">
      <c r="A181" t="inlineStr">
        <is>
          <t>ORD-0921</t>
        </is>
      </c>
      <c r="B181" s="2" t="n">
        <v>45793</v>
      </c>
      <c r="C181" t="inlineStr">
        <is>
          <t>CLI-298</t>
        </is>
      </c>
      <c r="D181" t="inlineStr">
        <is>
          <t>E-commerce</t>
        </is>
      </c>
      <c r="E181" t="inlineStr">
        <is>
          <t>Nord</t>
        </is>
      </c>
      <c r="F181" t="inlineStr">
        <is>
          <t>Pasta</t>
        </is>
      </c>
      <c r="G181" s="3" t="n">
        <v>17</v>
      </c>
      <c r="H181" s="4" t="n">
        <v>3.2</v>
      </c>
      <c r="I181" s="4" t="n">
        <v>1.6</v>
      </c>
      <c r="J181" s="4">
        <f>tbl_Vendite[[#This Row],[Quantità]]*tbl_Vendite[[#This Row],[Prezzo_Unitario]]</f>
        <v/>
      </c>
      <c r="K181" s="4">
        <f>tbl_Vendite[[#This Row],[Fatturato]]-tbl_Vendite[[#This Row],[Quantità]]*tbl_Vendite[[#This Row],[Costo_Unitario]]</f>
        <v/>
      </c>
    </row>
    <row r="182">
      <c r="A182" t="inlineStr">
        <is>
          <t>ORD-0922</t>
        </is>
      </c>
      <c r="B182" s="2" t="n">
        <v>45796</v>
      </c>
      <c r="C182" t="inlineStr">
        <is>
          <t>CLI-279</t>
        </is>
      </c>
      <c r="D182" t="inlineStr">
        <is>
          <t>Marketplace</t>
        </is>
      </c>
      <c r="E182" t="inlineStr">
        <is>
          <t>Isole</t>
        </is>
      </c>
      <c r="F182" t="inlineStr">
        <is>
          <t>Pasta</t>
        </is>
      </c>
      <c r="G182" s="3" t="n">
        <v>2</v>
      </c>
      <c r="H182" s="4" t="n">
        <v>3.2</v>
      </c>
      <c r="I182" s="4" t="n">
        <v>1.6</v>
      </c>
      <c r="J182" s="4">
        <f>tbl_Vendite[[#This Row],[Quantità]]*tbl_Vendite[[#This Row],[Prezzo_Unitario]]</f>
        <v/>
      </c>
      <c r="K182" s="4">
        <f>tbl_Vendite[[#This Row],[Fatturato]]-tbl_Vendite[[#This Row],[Quantità]]*tbl_Vendite[[#This Row],[Costo_Unitario]]</f>
        <v/>
      </c>
    </row>
    <row r="183">
      <c r="A183" t="inlineStr">
        <is>
          <t>ORD-0923</t>
        </is>
      </c>
      <c r="B183" s="2" t="n">
        <v>45805</v>
      </c>
      <c r="C183" t="inlineStr">
        <is>
          <t>CLI-117</t>
        </is>
      </c>
      <c r="D183" t="inlineStr">
        <is>
          <t>Marketplace</t>
        </is>
      </c>
      <c r="E183" t="inlineStr">
        <is>
          <t>Isole</t>
        </is>
      </c>
      <c r="F183" t="inlineStr">
        <is>
          <t>Conserve</t>
        </is>
      </c>
      <c r="G183" s="3" t="n">
        <v>7</v>
      </c>
      <c r="H183" s="4" t="n">
        <v>4.5</v>
      </c>
      <c r="I183" s="4" t="n">
        <v>2.7</v>
      </c>
      <c r="J183" s="4">
        <f>tbl_Vendite[[#This Row],[Quantità]]*tbl_Vendite[[#This Row],[Prezzo_Unitario]]</f>
        <v/>
      </c>
      <c r="K183" s="4">
        <f>tbl_Vendite[[#This Row],[Fatturato]]-tbl_Vendite[[#This Row],[Quantità]]*tbl_Vendite[[#This Row],[Costo_Unitario]]</f>
        <v/>
      </c>
    </row>
    <row r="184">
      <c r="A184" t="inlineStr">
        <is>
          <t>ORD-0924</t>
        </is>
      </c>
      <c r="B184" s="2" t="n">
        <v>45807</v>
      </c>
      <c r="C184" t="inlineStr">
        <is>
          <t>CLI-184</t>
        </is>
      </c>
      <c r="D184" t="inlineStr">
        <is>
          <t>E-commerce</t>
        </is>
      </c>
      <c r="E184" t="inlineStr">
        <is>
          <t>Nord</t>
        </is>
      </c>
      <c r="F184" t="inlineStr">
        <is>
          <t>Olio</t>
        </is>
      </c>
      <c r="G184" s="3" t="n">
        <v>13</v>
      </c>
      <c r="H184" s="4" t="n">
        <v>14</v>
      </c>
      <c r="I184" s="4" t="n">
        <v>8.5</v>
      </c>
      <c r="J184" s="4">
        <f>tbl_Vendite[[#This Row],[Quantità]]*tbl_Vendite[[#This Row],[Prezzo_Unitario]]</f>
        <v/>
      </c>
      <c r="K184" s="4">
        <f>tbl_Vendite[[#This Row],[Fatturato]]-tbl_Vendite[[#This Row],[Quantità]]*tbl_Vendite[[#This Row],[Costo_Unitario]]</f>
        <v/>
      </c>
    </row>
    <row r="185">
      <c r="A185" t="inlineStr">
        <is>
          <t>ORD-0925</t>
        </is>
      </c>
      <c r="B185" s="2" t="n">
        <v>45810</v>
      </c>
      <c r="C185" t="inlineStr">
        <is>
          <t>CLI-114</t>
        </is>
      </c>
      <c r="D185" t="inlineStr">
        <is>
          <t>Negozio</t>
        </is>
      </c>
      <c r="E185" t="inlineStr">
        <is>
          <t>Sud</t>
        </is>
      </c>
      <c r="F185" t="inlineStr">
        <is>
          <t>Vino</t>
        </is>
      </c>
      <c r="G185" s="3" t="n">
        <v>6</v>
      </c>
      <c r="H185" s="4" t="n">
        <v>18</v>
      </c>
      <c r="I185" s="4" t="n">
        <v>12.6</v>
      </c>
      <c r="J185" s="4">
        <f>tbl_Vendite[[#This Row],[Quantità]]*tbl_Vendite[[#This Row],[Prezzo_Unitario]]</f>
        <v/>
      </c>
      <c r="K185" s="4">
        <f>tbl_Vendite[[#This Row],[Fatturato]]-tbl_Vendite[[#This Row],[Quantità]]*tbl_Vendite[[#This Row],[Costo_Unitario]]</f>
        <v/>
      </c>
    </row>
    <row r="186">
      <c r="A186" t="inlineStr">
        <is>
          <t>ORD-0926</t>
        </is>
      </c>
      <c r="B186" s="2" t="n">
        <v>45812</v>
      </c>
      <c r="C186" t="inlineStr">
        <is>
          <t>CLI-027</t>
        </is>
      </c>
      <c r="D186" t="inlineStr">
        <is>
          <t>Negozio</t>
        </is>
      </c>
      <c r="E186" t="inlineStr">
        <is>
          <t>Sud</t>
        </is>
      </c>
      <c r="F186" t="inlineStr">
        <is>
          <t>Olio</t>
        </is>
      </c>
      <c r="G186" s="3" t="n">
        <v>10</v>
      </c>
      <c r="H186" s="4" t="n">
        <v>14</v>
      </c>
      <c r="I186" s="4" t="n">
        <v>8.5</v>
      </c>
      <c r="J186" s="4">
        <f>tbl_Vendite[[#This Row],[Quantità]]*tbl_Vendite[[#This Row],[Prezzo_Unitario]]</f>
        <v/>
      </c>
      <c r="K186" s="4">
        <f>tbl_Vendite[[#This Row],[Fatturato]]-tbl_Vendite[[#This Row],[Quantità]]*tbl_Vendite[[#This Row],[Costo_Unitario]]</f>
        <v/>
      </c>
    </row>
    <row r="187">
      <c r="A187" t="inlineStr">
        <is>
          <t>ORD-0927</t>
        </is>
      </c>
      <c r="B187" s="2" t="n">
        <v>45813</v>
      </c>
      <c r="C187" t="inlineStr">
        <is>
          <t>CLI-117</t>
        </is>
      </c>
      <c r="D187" t="inlineStr">
        <is>
          <t>Marketplace</t>
        </is>
      </c>
      <c r="E187" t="inlineStr">
        <is>
          <t>Isole</t>
        </is>
      </c>
      <c r="F187" t="inlineStr">
        <is>
          <t>Pasta</t>
        </is>
      </c>
      <c r="G187" s="3" t="n">
        <v>3</v>
      </c>
      <c r="H187" s="4" t="n">
        <v>3.2</v>
      </c>
      <c r="I187" s="4" t="n">
        <v>1.6</v>
      </c>
      <c r="J187" s="4">
        <f>tbl_Vendite[[#This Row],[Quantità]]*tbl_Vendite[[#This Row],[Prezzo_Unitario]]</f>
        <v/>
      </c>
      <c r="K187" s="4">
        <f>tbl_Vendite[[#This Row],[Fatturato]]-tbl_Vendite[[#This Row],[Quantità]]*tbl_Vendite[[#This Row],[Costo_Unitario]]</f>
        <v/>
      </c>
    </row>
    <row r="188">
      <c r="A188" t="inlineStr">
        <is>
          <t>ORD-0928</t>
        </is>
      </c>
      <c r="B188" s="2" t="n">
        <v>45815</v>
      </c>
      <c r="C188" t="inlineStr">
        <is>
          <t>CLI-069</t>
        </is>
      </c>
      <c r="D188" t="inlineStr">
        <is>
          <t>Marketplace</t>
        </is>
      </c>
      <c r="E188" t="inlineStr">
        <is>
          <t>Isole</t>
        </is>
      </c>
      <c r="F188" t="inlineStr">
        <is>
          <t>Vino</t>
        </is>
      </c>
      <c r="G188" s="3" t="n">
        <v>8</v>
      </c>
      <c r="H188" s="4" t="n">
        <v>18</v>
      </c>
      <c r="I188" s="4" t="n">
        <v>12.6</v>
      </c>
      <c r="J188" s="4">
        <f>tbl_Vendite[[#This Row],[Quantità]]*tbl_Vendite[[#This Row],[Prezzo_Unitario]]</f>
        <v/>
      </c>
      <c r="K188" s="4">
        <f>tbl_Vendite[[#This Row],[Fatturato]]-tbl_Vendite[[#This Row],[Quantità]]*tbl_Vendite[[#This Row],[Costo_Unitario]]</f>
        <v/>
      </c>
    </row>
    <row r="189">
      <c r="A189" t="inlineStr">
        <is>
          <t>ORD-0929</t>
        </is>
      </c>
      <c r="B189" s="2" t="n">
        <v>45816</v>
      </c>
      <c r="C189" t="inlineStr">
        <is>
          <t>CLI-356</t>
        </is>
      </c>
      <c r="D189" t="inlineStr">
        <is>
          <t>E-commerce</t>
        </is>
      </c>
      <c r="E189" t="inlineStr">
        <is>
          <t>Isole</t>
        </is>
      </c>
      <c r="F189" t="inlineStr">
        <is>
          <t>Pasta</t>
        </is>
      </c>
      <c r="G189" s="3" t="n">
        <v>18</v>
      </c>
      <c r="H189" s="4" t="n">
        <v>3.2</v>
      </c>
      <c r="I189" s="4" t="n">
        <v>1.6</v>
      </c>
      <c r="J189" s="4">
        <f>tbl_Vendite[[#This Row],[Quantità]]*tbl_Vendite[[#This Row],[Prezzo_Unitario]]</f>
        <v/>
      </c>
      <c r="K189" s="4">
        <f>tbl_Vendite[[#This Row],[Fatturato]]-tbl_Vendite[[#This Row],[Quantità]]*tbl_Vendite[[#This Row],[Costo_Unitario]]</f>
        <v/>
      </c>
    </row>
    <row r="190">
      <c r="A190" t="inlineStr">
        <is>
          <t>ORD-0930</t>
        </is>
      </c>
      <c r="B190" s="2" t="n">
        <v>45818</v>
      </c>
      <c r="C190" t="inlineStr">
        <is>
          <t>CLI-347</t>
        </is>
      </c>
      <c r="D190" t="inlineStr">
        <is>
          <t>Negozio</t>
        </is>
      </c>
      <c r="E190" t="inlineStr">
        <is>
          <t>Isole</t>
        </is>
      </c>
      <c r="F190" t="inlineStr">
        <is>
          <t>Pasta</t>
        </is>
      </c>
      <c r="G190" s="3" t="n">
        <v>9</v>
      </c>
      <c r="H190" s="4" t="n">
        <v>3.2</v>
      </c>
      <c r="I190" s="4" t="n">
        <v>1.6</v>
      </c>
      <c r="J190" s="4">
        <f>tbl_Vendite[[#This Row],[Quantità]]*tbl_Vendite[[#This Row],[Prezzo_Unitario]]</f>
        <v/>
      </c>
      <c r="K190" s="4">
        <f>tbl_Vendite[[#This Row],[Fatturato]]-tbl_Vendite[[#This Row],[Quantità]]*tbl_Vendite[[#This Row],[Costo_Unitario]]</f>
        <v/>
      </c>
    </row>
    <row r="191">
      <c r="A191" t="inlineStr">
        <is>
          <t>ORD-0931</t>
        </is>
      </c>
      <c r="B191" s="2" t="n">
        <v>45831</v>
      </c>
      <c r="C191" t="inlineStr">
        <is>
          <t>CLI-203</t>
        </is>
      </c>
      <c r="D191" t="inlineStr">
        <is>
          <t>Marketplace</t>
        </is>
      </c>
      <c r="E191" t="inlineStr">
        <is>
          <t>Isole</t>
        </is>
      </c>
      <c r="F191" t="inlineStr">
        <is>
          <t>Pasta</t>
        </is>
      </c>
      <c r="G191" s="3" t="n">
        <v>7</v>
      </c>
      <c r="H191" s="4" t="n">
        <v>3.2</v>
      </c>
      <c r="I191" s="4" t="n">
        <v>1.6</v>
      </c>
      <c r="J191" s="4">
        <f>tbl_Vendite[[#This Row],[Quantità]]*tbl_Vendite[[#This Row],[Prezzo_Unitario]]</f>
        <v/>
      </c>
      <c r="K191" s="4">
        <f>tbl_Vendite[[#This Row],[Fatturato]]-tbl_Vendite[[#This Row],[Quantità]]*tbl_Vendite[[#This Row],[Costo_Unitario]]</f>
        <v/>
      </c>
    </row>
    <row r="192">
      <c r="A192" t="inlineStr">
        <is>
          <t>ORD-0932</t>
        </is>
      </c>
      <c r="B192" s="2" t="n">
        <v>45834</v>
      </c>
      <c r="C192" t="inlineStr">
        <is>
          <t>CLI-312</t>
        </is>
      </c>
      <c r="D192" t="inlineStr">
        <is>
          <t>Marketplace</t>
        </is>
      </c>
      <c r="E192" t="inlineStr">
        <is>
          <t>Centro</t>
        </is>
      </c>
      <c r="F192" t="inlineStr">
        <is>
          <t>Olio</t>
        </is>
      </c>
      <c r="G192" s="3" t="n">
        <v>8</v>
      </c>
      <c r="H192" s="4" t="n">
        <v>14</v>
      </c>
      <c r="I192" s="4" t="n">
        <v>8.5</v>
      </c>
      <c r="J192" s="4">
        <f>tbl_Vendite[[#This Row],[Quantità]]*tbl_Vendite[[#This Row],[Prezzo_Unitario]]</f>
        <v/>
      </c>
      <c r="K192" s="4">
        <f>tbl_Vendite[[#This Row],[Fatturato]]-tbl_Vendite[[#This Row],[Quantità]]*tbl_Vendite[[#This Row],[Costo_Unitario]]</f>
        <v/>
      </c>
    </row>
    <row r="193">
      <c r="A193" t="inlineStr">
        <is>
          <t>ORD-0933</t>
        </is>
      </c>
      <c r="B193" s="2" t="n">
        <v>45835</v>
      </c>
      <c r="C193" t="inlineStr">
        <is>
          <t>CLI-117</t>
        </is>
      </c>
      <c r="D193" t="inlineStr">
        <is>
          <t>Marketplace</t>
        </is>
      </c>
      <c r="E193" t="inlineStr">
        <is>
          <t>Isole</t>
        </is>
      </c>
      <c r="F193" t="inlineStr">
        <is>
          <t>Pasta</t>
        </is>
      </c>
      <c r="G193" s="3" t="n">
        <v>2</v>
      </c>
      <c r="H193" s="4" t="n">
        <v>3.2</v>
      </c>
      <c r="I193" s="4" t="n">
        <v>1.6</v>
      </c>
      <c r="J193" s="4">
        <f>tbl_Vendite[[#This Row],[Quantità]]*tbl_Vendite[[#This Row],[Prezzo_Unitario]]</f>
        <v/>
      </c>
      <c r="K193" s="4">
        <f>tbl_Vendite[[#This Row],[Fatturato]]-tbl_Vendite[[#This Row],[Quantità]]*tbl_Vendite[[#This Row],[Costo_Unitario]]</f>
        <v/>
      </c>
    </row>
    <row r="194">
      <c r="A194" t="inlineStr">
        <is>
          <t>ORD-0934</t>
        </is>
      </c>
      <c r="B194" s="2" t="n">
        <v>45837</v>
      </c>
      <c r="C194" t="inlineStr">
        <is>
          <t>CLI-184</t>
        </is>
      </c>
      <c r="D194" t="inlineStr">
        <is>
          <t>E-commerce</t>
        </is>
      </c>
      <c r="E194" t="inlineStr">
        <is>
          <t>Nord</t>
        </is>
      </c>
      <c r="F194" t="inlineStr">
        <is>
          <t>Conserve</t>
        </is>
      </c>
      <c r="G194" s="3" t="n">
        <v>3</v>
      </c>
      <c r="H194" s="4" t="n">
        <v>4.5</v>
      </c>
      <c r="I194" s="4" t="n">
        <v>2.7</v>
      </c>
      <c r="J194" s="4">
        <f>tbl_Vendite[[#This Row],[Quantità]]*tbl_Vendite[[#This Row],[Prezzo_Unitario]]</f>
        <v/>
      </c>
      <c r="K194" s="4">
        <f>tbl_Vendite[[#This Row],[Fatturato]]-tbl_Vendite[[#This Row],[Quantità]]*tbl_Vendite[[#This Row],[Costo_Unitario]]</f>
        <v/>
      </c>
    </row>
    <row r="195">
      <c r="A195" t="inlineStr">
        <is>
          <t>ORD-0935</t>
        </is>
      </c>
      <c r="B195" s="2" t="n">
        <v>45838</v>
      </c>
      <c r="C195" t="inlineStr">
        <is>
          <t>CLI-069</t>
        </is>
      </c>
      <c r="D195" t="inlineStr">
        <is>
          <t>Marketplace</t>
        </is>
      </c>
      <c r="E195" t="inlineStr">
        <is>
          <t>Isole</t>
        </is>
      </c>
      <c r="F195" t="inlineStr">
        <is>
          <t>Vino</t>
        </is>
      </c>
      <c r="G195" s="3" t="n">
        <v>8</v>
      </c>
      <c r="H195" s="4" t="n">
        <v>18</v>
      </c>
      <c r="I195" s="4" t="n">
        <v>12.6</v>
      </c>
      <c r="J195" s="4">
        <f>tbl_Vendite[[#This Row],[Quantità]]*tbl_Vendite[[#This Row],[Prezzo_Unitario]]</f>
        <v/>
      </c>
      <c r="K195" s="4">
        <f>tbl_Vendite[[#This Row],[Fatturato]]-tbl_Vendite[[#This Row],[Quantità]]*tbl_Vendite[[#This Row],[Costo_Unitario]]</f>
        <v/>
      </c>
    </row>
    <row r="196">
      <c r="A196" t="inlineStr">
        <is>
          <t>ORD-0936</t>
        </is>
      </c>
      <c r="B196" s="2" t="n">
        <v>45840</v>
      </c>
      <c r="C196" t="inlineStr">
        <is>
          <t>CLI-242</t>
        </is>
      </c>
      <c r="D196" t="inlineStr">
        <is>
          <t>E-commerce</t>
        </is>
      </c>
      <c r="E196" t="inlineStr">
        <is>
          <t>Centro</t>
        </is>
      </c>
      <c r="F196" t="inlineStr">
        <is>
          <t>Conserve</t>
        </is>
      </c>
      <c r="G196" s="3" t="n">
        <v>14</v>
      </c>
      <c r="H196" s="4" t="n">
        <v>4.5</v>
      </c>
      <c r="I196" s="4" t="n">
        <v>2.7</v>
      </c>
      <c r="J196" s="4">
        <f>tbl_Vendite[[#This Row],[Quantità]]*tbl_Vendite[[#This Row],[Prezzo_Unitario]]</f>
        <v/>
      </c>
      <c r="K196" s="4">
        <f>tbl_Vendite[[#This Row],[Fatturato]]-tbl_Vendite[[#This Row],[Quantità]]*tbl_Vendite[[#This Row],[Costo_Unitario]]</f>
        <v/>
      </c>
    </row>
    <row r="197">
      <c r="A197" t="inlineStr">
        <is>
          <t>ORD-0937</t>
        </is>
      </c>
      <c r="B197" s="2" t="n">
        <v>45846</v>
      </c>
      <c r="C197" t="inlineStr">
        <is>
          <t>CLI-226</t>
        </is>
      </c>
      <c r="D197" t="inlineStr">
        <is>
          <t>Negozio</t>
        </is>
      </c>
      <c r="E197" t="inlineStr">
        <is>
          <t>Isole</t>
        </is>
      </c>
      <c r="F197" t="inlineStr">
        <is>
          <t>Pasta</t>
        </is>
      </c>
      <c r="G197" s="3" t="n">
        <v>4</v>
      </c>
      <c r="H197" s="4" t="n">
        <v>3.2</v>
      </c>
      <c r="I197" s="4" t="n">
        <v>1.6</v>
      </c>
      <c r="J197" s="4">
        <f>tbl_Vendite[[#This Row],[Quantità]]*tbl_Vendite[[#This Row],[Prezzo_Unitario]]</f>
        <v/>
      </c>
      <c r="K197" s="4">
        <f>tbl_Vendite[[#This Row],[Fatturato]]-tbl_Vendite[[#This Row],[Quantità]]*tbl_Vendite[[#This Row],[Costo_Unitario]]</f>
        <v/>
      </c>
    </row>
    <row r="198">
      <c r="A198" t="inlineStr">
        <is>
          <t>ORD-0938</t>
        </is>
      </c>
      <c r="B198" s="2" t="n">
        <v>45846</v>
      </c>
      <c r="C198" t="inlineStr">
        <is>
          <t>CLI-321</t>
        </is>
      </c>
      <c r="D198" t="inlineStr">
        <is>
          <t>Negozio</t>
        </is>
      </c>
      <c r="E198" t="inlineStr">
        <is>
          <t>Nord</t>
        </is>
      </c>
      <c r="F198" t="inlineStr">
        <is>
          <t>Olio</t>
        </is>
      </c>
      <c r="G198" s="3" t="n">
        <v>3</v>
      </c>
      <c r="H198" s="4" t="n">
        <v>14</v>
      </c>
      <c r="I198" s="4" t="n">
        <v>8.5</v>
      </c>
      <c r="J198" s="4">
        <f>tbl_Vendite[[#This Row],[Quantità]]*tbl_Vendite[[#This Row],[Prezzo_Unitario]]</f>
        <v/>
      </c>
      <c r="K198" s="4">
        <f>tbl_Vendite[[#This Row],[Fatturato]]-tbl_Vendite[[#This Row],[Quantità]]*tbl_Vendite[[#This Row],[Costo_Unitario]]</f>
        <v/>
      </c>
    </row>
    <row r="199">
      <c r="A199" t="inlineStr">
        <is>
          <t>ORD-0939</t>
        </is>
      </c>
      <c r="B199" s="2" t="n">
        <v>45848</v>
      </c>
      <c r="C199" t="inlineStr">
        <is>
          <t>CLI-347</t>
        </is>
      </c>
      <c r="D199" t="inlineStr">
        <is>
          <t>Negozio</t>
        </is>
      </c>
      <c r="E199" t="inlineStr">
        <is>
          <t>Isole</t>
        </is>
      </c>
      <c r="F199" t="inlineStr">
        <is>
          <t>Pasta</t>
        </is>
      </c>
      <c r="G199" s="3" t="n">
        <v>2</v>
      </c>
      <c r="H199" s="4" t="n">
        <v>3.2</v>
      </c>
      <c r="I199" s="4" t="n">
        <v>1.6</v>
      </c>
      <c r="J199" s="4">
        <f>tbl_Vendite[[#This Row],[Quantità]]*tbl_Vendite[[#This Row],[Prezzo_Unitario]]</f>
        <v/>
      </c>
      <c r="K199" s="4">
        <f>tbl_Vendite[[#This Row],[Fatturato]]-tbl_Vendite[[#This Row],[Quantità]]*tbl_Vendite[[#This Row],[Costo_Unitario]]</f>
        <v/>
      </c>
    </row>
    <row r="200">
      <c r="A200" t="inlineStr">
        <is>
          <t>ORD-0940</t>
        </is>
      </c>
      <c r="B200" s="2" t="n">
        <v>45849</v>
      </c>
      <c r="C200" t="inlineStr">
        <is>
          <t>CLI-203</t>
        </is>
      </c>
      <c r="D200" t="inlineStr">
        <is>
          <t>Marketplace</t>
        </is>
      </c>
      <c r="E200" t="inlineStr">
        <is>
          <t>Isole</t>
        </is>
      </c>
      <c r="F200" t="inlineStr">
        <is>
          <t>Vino</t>
        </is>
      </c>
      <c r="G200" s="3" t="n">
        <v>7</v>
      </c>
      <c r="H200" s="4" t="n">
        <v>18</v>
      </c>
      <c r="I200" s="4" t="n">
        <v>12.6</v>
      </c>
      <c r="J200" s="4">
        <f>tbl_Vendite[[#This Row],[Quantità]]*tbl_Vendite[[#This Row],[Prezzo_Unitario]]</f>
        <v/>
      </c>
      <c r="K200" s="4">
        <f>tbl_Vendite[[#This Row],[Fatturato]]-tbl_Vendite[[#This Row],[Quantità]]*tbl_Vendite[[#This Row],[Costo_Unitario]]</f>
        <v/>
      </c>
    </row>
    <row r="201">
      <c r="A201" t="inlineStr">
        <is>
          <t>ORD-0941</t>
        </is>
      </c>
      <c r="B201" s="2" t="n">
        <v>45851</v>
      </c>
      <c r="C201" t="inlineStr">
        <is>
          <t>CLI-312</t>
        </is>
      </c>
      <c r="D201" t="inlineStr">
        <is>
          <t>Marketplace</t>
        </is>
      </c>
      <c r="E201" t="inlineStr">
        <is>
          <t>Centro</t>
        </is>
      </c>
      <c r="F201" t="inlineStr">
        <is>
          <t>Olio</t>
        </is>
      </c>
      <c r="G201" s="3" t="n">
        <v>6</v>
      </c>
      <c r="H201" s="4" t="n">
        <v>14</v>
      </c>
      <c r="I201" s="4" t="n">
        <v>8.5</v>
      </c>
      <c r="J201" s="4">
        <f>tbl_Vendite[[#This Row],[Quantità]]*tbl_Vendite[[#This Row],[Prezzo_Unitario]]</f>
        <v/>
      </c>
      <c r="K201" s="4">
        <f>tbl_Vendite[[#This Row],[Fatturato]]-tbl_Vendite[[#This Row],[Quantità]]*tbl_Vendite[[#This Row],[Costo_Unitario]]</f>
        <v/>
      </c>
    </row>
    <row r="202">
      <c r="A202" t="inlineStr">
        <is>
          <t>ORD-0942</t>
        </is>
      </c>
      <c r="B202" s="2" t="n">
        <v>45859</v>
      </c>
      <c r="C202" t="inlineStr">
        <is>
          <t>CLI-037</t>
        </is>
      </c>
      <c r="D202" t="inlineStr">
        <is>
          <t>Negozio</t>
        </is>
      </c>
      <c r="E202" t="inlineStr">
        <is>
          <t>Isole</t>
        </is>
      </c>
      <c r="F202" t="inlineStr">
        <is>
          <t>Olio</t>
        </is>
      </c>
      <c r="G202" s="3" t="n">
        <v>2</v>
      </c>
      <c r="H202" s="4" t="n">
        <v>14</v>
      </c>
      <c r="I202" s="4" t="n">
        <v>8.5</v>
      </c>
      <c r="J202" s="4">
        <f>tbl_Vendite[[#This Row],[Quantità]]*tbl_Vendite[[#This Row],[Prezzo_Unitario]]</f>
        <v/>
      </c>
      <c r="K202" s="4">
        <f>tbl_Vendite[[#This Row],[Fatturato]]-tbl_Vendite[[#This Row],[Quantità]]*tbl_Vendite[[#This Row],[Costo_Unitario]]</f>
        <v/>
      </c>
    </row>
    <row r="203">
      <c r="A203" t="inlineStr">
        <is>
          <t>ORD-0943</t>
        </is>
      </c>
      <c r="B203" s="2" t="n">
        <v>45861</v>
      </c>
      <c r="C203" t="inlineStr">
        <is>
          <t>CLI-140</t>
        </is>
      </c>
      <c r="D203" t="inlineStr">
        <is>
          <t>Marketplace</t>
        </is>
      </c>
      <c r="E203" t="inlineStr">
        <is>
          <t>Sud</t>
        </is>
      </c>
      <c r="F203" t="inlineStr">
        <is>
          <t>Pasta</t>
        </is>
      </c>
      <c r="G203" s="3" t="n">
        <v>6</v>
      </c>
      <c r="H203" s="4" t="n">
        <v>3.2</v>
      </c>
      <c r="I203" s="4" t="n">
        <v>1.6</v>
      </c>
      <c r="J203" s="4">
        <f>tbl_Vendite[[#This Row],[Quantità]]*tbl_Vendite[[#This Row],[Prezzo_Unitario]]</f>
        <v/>
      </c>
      <c r="K203" s="4">
        <f>tbl_Vendite[[#This Row],[Fatturato]]-tbl_Vendite[[#This Row],[Quantità]]*tbl_Vendite[[#This Row],[Costo_Unitario]]</f>
        <v/>
      </c>
    </row>
    <row r="204">
      <c r="A204" t="inlineStr">
        <is>
          <t>ORD-0944</t>
        </is>
      </c>
      <c r="B204" s="2" t="n">
        <v>45863</v>
      </c>
      <c r="C204" t="inlineStr">
        <is>
          <t>CLI-132</t>
        </is>
      </c>
      <c r="D204" t="inlineStr">
        <is>
          <t>E-commerce</t>
        </is>
      </c>
      <c r="E204" t="inlineStr">
        <is>
          <t>Isole</t>
        </is>
      </c>
      <c r="F204" t="inlineStr">
        <is>
          <t>Pasta</t>
        </is>
      </c>
      <c r="G204" s="3" t="n">
        <v>9</v>
      </c>
      <c r="H204" s="4" t="n">
        <v>3.2</v>
      </c>
      <c r="I204" s="4" t="n">
        <v>1.6</v>
      </c>
      <c r="J204" s="4">
        <f>tbl_Vendite[[#This Row],[Quantità]]*tbl_Vendite[[#This Row],[Prezzo_Unitario]]</f>
        <v/>
      </c>
      <c r="K204" s="4">
        <f>tbl_Vendite[[#This Row],[Fatturato]]-tbl_Vendite[[#This Row],[Quantità]]*tbl_Vendite[[#This Row],[Costo_Unitario]]</f>
        <v/>
      </c>
    </row>
    <row r="205">
      <c r="A205" t="inlineStr">
        <is>
          <t>ORD-0945</t>
        </is>
      </c>
      <c r="B205" s="2" t="n">
        <v>45863</v>
      </c>
      <c r="C205" t="inlineStr">
        <is>
          <t>CLI-140</t>
        </is>
      </c>
      <c r="D205" t="inlineStr">
        <is>
          <t>Marketplace</t>
        </is>
      </c>
      <c r="E205" t="inlineStr">
        <is>
          <t>Sud</t>
        </is>
      </c>
      <c r="F205" t="inlineStr">
        <is>
          <t>Vino</t>
        </is>
      </c>
      <c r="G205" s="3" t="n">
        <v>6</v>
      </c>
      <c r="H205" s="4" t="n">
        <v>18</v>
      </c>
      <c r="I205" s="4" t="n">
        <v>12.6</v>
      </c>
      <c r="J205" s="4">
        <f>tbl_Vendite[[#This Row],[Quantità]]*tbl_Vendite[[#This Row],[Prezzo_Unitario]]</f>
        <v/>
      </c>
      <c r="K205" s="4">
        <f>tbl_Vendite[[#This Row],[Fatturato]]-tbl_Vendite[[#This Row],[Quantità]]*tbl_Vendite[[#This Row],[Costo_Unitario]]</f>
        <v/>
      </c>
    </row>
    <row r="206">
      <c r="A206" t="inlineStr">
        <is>
          <t>ORD-0946</t>
        </is>
      </c>
      <c r="B206" s="2" t="n">
        <v>45864</v>
      </c>
      <c r="C206" t="inlineStr">
        <is>
          <t>CLI-218</t>
        </is>
      </c>
      <c r="D206" t="inlineStr">
        <is>
          <t>Agenti B2B</t>
        </is>
      </c>
      <c r="E206" t="inlineStr">
        <is>
          <t>Isole</t>
        </is>
      </c>
      <c r="F206" t="inlineStr">
        <is>
          <t>Conserve</t>
        </is>
      </c>
      <c r="G206" s="3" t="n">
        <v>72</v>
      </c>
      <c r="H206" s="4" t="n">
        <v>4.5</v>
      </c>
      <c r="I206" s="4" t="n">
        <v>2.7</v>
      </c>
      <c r="J206" s="4">
        <f>tbl_Vendite[[#This Row],[Quantità]]*tbl_Vendite[[#This Row],[Prezzo_Unitario]]</f>
        <v/>
      </c>
      <c r="K206" s="4">
        <f>tbl_Vendite[[#This Row],[Fatturato]]-tbl_Vendite[[#This Row],[Quantità]]*tbl_Vendite[[#This Row],[Costo_Unitario]]</f>
        <v/>
      </c>
    </row>
    <row r="207">
      <c r="A207" t="inlineStr">
        <is>
          <t>ORD-0947</t>
        </is>
      </c>
      <c r="B207" s="2" t="n">
        <v>45879</v>
      </c>
      <c r="C207" t="inlineStr">
        <is>
          <t>CLI-082</t>
        </is>
      </c>
      <c r="D207" t="inlineStr">
        <is>
          <t>E-commerce</t>
        </is>
      </c>
      <c r="E207" t="inlineStr">
        <is>
          <t>Nord</t>
        </is>
      </c>
      <c r="F207" t="inlineStr">
        <is>
          <t>Conserve</t>
        </is>
      </c>
      <c r="G207" s="3" t="n">
        <v>15</v>
      </c>
      <c r="H207" s="4" t="n">
        <v>4.5</v>
      </c>
      <c r="I207" s="4" t="n">
        <v>2.7</v>
      </c>
      <c r="J207" s="4">
        <f>tbl_Vendite[[#This Row],[Quantità]]*tbl_Vendite[[#This Row],[Prezzo_Unitario]]</f>
        <v/>
      </c>
      <c r="K207" s="4">
        <f>tbl_Vendite[[#This Row],[Fatturato]]-tbl_Vendite[[#This Row],[Quantità]]*tbl_Vendite[[#This Row],[Costo_Unitario]]</f>
        <v/>
      </c>
    </row>
    <row r="208">
      <c r="A208" t="inlineStr">
        <is>
          <t>ORD-0948</t>
        </is>
      </c>
      <c r="B208" s="2" t="n">
        <v>45879</v>
      </c>
      <c r="C208" t="inlineStr">
        <is>
          <t>CLI-117</t>
        </is>
      </c>
      <c r="D208" t="inlineStr">
        <is>
          <t>Marketplace</t>
        </is>
      </c>
      <c r="E208" t="inlineStr">
        <is>
          <t>Isole</t>
        </is>
      </c>
      <c r="F208" t="inlineStr">
        <is>
          <t>Vino</t>
        </is>
      </c>
      <c r="G208" s="3" t="n">
        <v>6</v>
      </c>
      <c r="H208" s="4" t="n">
        <v>18</v>
      </c>
      <c r="I208" s="4" t="n">
        <v>12.6</v>
      </c>
      <c r="J208" s="4">
        <f>tbl_Vendite[[#This Row],[Quantità]]*tbl_Vendite[[#This Row],[Prezzo_Unitario]]</f>
        <v/>
      </c>
      <c r="K208" s="4">
        <f>tbl_Vendite[[#This Row],[Fatturato]]-tbl_Vendite[[#This Row],[Quantità]]*tbl_Vendite[[#This Row],[Costo_Unitario]]</f>
        <v/>
      </c>
    </row>
    <row r="209">
      <c r="A209" t="inlineStr">
        <is>
          <t>ORD-0949</t>
        </is>
      </c>
      <c r="B209" s="2" t="n">
        <v>45882</v>
      </c>
      <c r="C209" t="inlineStr">
        <is>
          <t>CLI-279</t>
        </is>
      </c>
      <c r="D209" t="inlineStr">
        <is>
          <t>Marketplace</t>
        </is>
      </c>
      <c r="E209" t="inlineStr">
        <is>
          <t>Isole</t>
        </is>
      </c>
      <c r="F209" t="inlineStr">
        <is>
          <t>Pasta</t>
        </is>
      </c>
      <c r="G209" s="3" t="n">
        <v>2</v>
      </c>
      <c r="H209" s="4" t="n">
        <v>3.2</v>
      </c>
      <c r="I209" s="4" t="n">
        <v>1.6</v>
      </c>
      <c r="J209" s="4">
        <f>tbl_Vendite[[#This Row],[Quantità]]*tbl_Vendite[[#This Row],[Prezzo_Unitario]]</f>
        <v/>
      </c>
      <c r="K209" s="4">
        <f>tbl_Vendite[[#This Row],[Fatturato]]-tbl_Vendite[[#This Row],[Quantità]]*tbl_Vendite[[#This Row],[Costo_Unitario]]</f>
        <v/>
      </c>
    </row>
    <row r="210">
      <c r="A210" t="inlineStr">
        <is>
          <t>ORD-0950</t>
        </is>
      </c>
      <c r="B210" s="2" t="n">
        <v>45883</v>
      </c>
      <c r="C210" t="inlineStr">
        <is>
          <t>CLI-037</t>
        </is>
      </c>
      <c r="D210" t="inlineStr">
        <is>
          <t>Negozio</t>
        </is>
      </c>
      <c r="E210" t="inlineStr">
        <is>
          <t>Isole</t>
        </is>
      </c>
      <c r="F210" t="inlineStr">
        <is>
          <t>Conserve</t>
        </is>
      </c>
      <c r="G210" s="3" t="n">
        <v>10</v>
      </c>
      <c r="H210" s="4" t="n">
        <v>4.5</v>
      </c>
      <c r="I210" s="4" t="n">
        <v>2.7</v>
      </c>
      <c r="J210" s="4">
        <f>tbl_Vendite[[#This Row],[Quantità]]*tbl_Vendite[[#This Row],[Prezzo_Unitario]]</f>
        <v/>
      </c>
      <c r="K210" s="4">
        <f>tbl_Vendite[[#This Row],[Fatturato]]-tbl_Vendite[[#This Row],[Quantità]]*tbl_Vendite[[#This Row],[Costo_Unitario]]</f>
        <v/>
      </c>
    </row>
    <row r="211">
      <c r="A211" t="inlineStr">
        <is>
          <t>ORD-0951</t>
        </is>
      </c>
      <c r="B211" s="2" t="n">
        <v>45884</v>
      </c>
      <c r="C211" t="inlineStr">
        <is>
          <t>CLI-279</t>
        </is>
      </c>
      <c r="D211" t="inlineStr">
        <is>
          <t>Marketplace</t>
        </is>
      </c>
      <c r="E211" t="inlineStr">
        <is>
          <t>Isole</t>
        </is>
      </c>
      <c r="F211" t="inlineStr">
        <is>
          <t>Pasta</t>
        </is>
      </c>
      <c r="G211" s="3" t="n">
        <v>3</v>
      </c>
      <c r="H211" s="4" t="n">
        <v>3.2</v>
      </c>
      <c r="I211" s="4" t="n">
        <v>1.6</v>
      </c>
      <c r="J211" s="4">
        <f>tbl_Vendite[[#This Row],[Quantità]]*tbl_Vendite[[#This Row],[Prezzo_Unitario]]</f>
        <v/>
      </c>
      <c r="K211" s="4">
        <f>tbl_Vendite[[#This Row],[Fatturato]]-tbl_Vendite[[#This Row],[Quantità]]*tbl_Vendite[[#This Row],[Costo_Unitario]]</f>
        <v/>
      </c>
    </row>
    <row r="212">
      <c r="A212" t="inlineStr">
        <is>
          <t>ORD-0952</t>
        </is>
      </c>
      <c r="B212" s="2" t="n">
        <v>45889</v>
      </c>
      <c r="C212" t="inlineStr">
        <is>
          <t>CLI-011</t>
        </is>
      </c>
      <c r="D212" t="inlineStr">
        <is>
          <t>Marketplace</t>
        </is>
      </c>
      <c r="E212" t="inlineStr">
        <is>
          <t>Sud</t>
        </is>
      </c>
      <c r="F212" t="inlineStr">
        <is>
          <t>Pasta</t>
        </is>
      </c>
      <c r="G212" s="3" t="n">
        <v>3</v>
      </c>
      <c r="H212" s="4" t="n">
        <v>3.2</v>
      </c>
      <c r="I212" s="4" t="n">
        <v>1.6</v>
      </c>
      <c r="J212" s="4">
        <f>tbl_Vendite[[#This Row],[Quantità]]*tbl_Vendite[[#This Row],[Prezzo_Unitario]]</f>
        <v/>
      </c>
      <c r="K212" s="4">
        <f>tbl_Vendite[[#This Row],[Fatturato]]-tbl_Vendite[[#This Row],[Quantità]]*tbl_Vendite[[#This Row],[Costo_Unitario]]</f>
        <v/>
      </c>
    </row>
    <row r="213">
      <c r="A213" t="inlineStr">
        <is>
          <t>ORD-0953</t>
        </is>
      </c>
      <c r="B213" s="2" t="n">
        <v>45890</v>
      </c>
      <c r="C213" t="inlineStr">
        <is>
          <t>CLI-226</t>
        </is>
      </c>
      <c r="D213" t="inlineStr">
        <is>
          <t>Negozio</t>
        </is>
      </c>
      <c r="E213" t="inlineStr">
        <is>
          <t>Isole</t>
        </is>
      </c>
      <c r="F213" t="inlineStr">
        <is>
          <t>Pasta</t>
        </is>
      </c>
      <c r="G213" s="3" t="n">
        <v>2</v>
      </c>
      <c r="H213" s="4" t="n">
        <v>3.2</v>
      </c>
      <c r="I213" s="4" t="n">
        <v>1.6</v>
      </c>
      <c r="J213" s="4">
        <f>tbl_Vendite[[#This Row],[Quantità]]*tbl_Vendite[[#This Row],[Prezzo_Unitario]]</f>
        <v/>
      </c>
      <c r="K213" s="4">
        <f>tbl_Vendite[[#This Row],[Fatturato]]-tbl_Vendite[[#This Row],[Quantità]]*tbl_Vendite[[#This Row],[Costo_Unitario]]</f>
        <v/>
      </c>
    </row>
    <row r="214">
      <c r="A214" t="inlineStr">
        <is>
          <t>ORD-0954</t>
        </is>
      </c>
      <c r="B214" s="2" t="n">
        <v>45892</v>
      </c>
      <c r="C214" t="inlineStr">
        <is>
          <t>CLI-184</t>
        </is>
      </c>
      <c r="D214" t="inlineStr">
        <is>
          <t>E-commerce</t>
        </is>
      </c>
      <c r="E214" t="inlineStr">
        <is>
          <t>Nord</t>
        </is>
      </c>
      <c r="F214" t="inlineStr">
        <is>
          <t>Vino</t>
        </is>
      </c>
      <c r="G214" s="3" t="n">
        <v>19</v>
      </c>
      <c r="H214" s="4" t="n">
        <v>18</v>
      </c>
      <c r="I214" s="4" t="n">
        <v>12.6</v>
      </c>
      <c r="J214" s="4">
        <f>tbl_Vendite[[#This Row],[Quantità]]*tbl_Vendite[[#This Row],[Prezzo_Unitario]]</f>
        <v/>
      </c>
      <c r="K214" s="4">
        <f>tbl_Vendite[[#This Row],[Fatturato]]-tbl_Vendite[[#This Row],[Quantità]]*tbl_Vendite[[#This Row],[Costo_Unitario]]</f>
        <v/>
      </c>
    </row>
    <row r="215">
      <c r="A215" t="inlineStr">
        <is>
          <t>ORD-0955</t>
        </is>
      </c>
      <c r="B215" s="2" t="n">
        <v>45895</v>
      </c>
      <c r="C215" t="inlineStr">
        <is>
          <t>CLI-132</t>
        </is>
      </c>
      <c r="D215" t="inlineStr">
        <is>
          <t>E-commerce</t>
        </is>
      </c>
      <c r="E215" t="inlineStr">
        <is>
          <t>Isole</t>
        </is>
      </c>
      <c r="F215" t="inlineStr">
        <is>
          <t>Vino</t>
        </is>
      </c>
      <c r="G215" s="3" t="n">
        <v>16</v>
      </c>
      <c r="H215" s="4" t="n">
        <v>18</v>
      </c>
      <c r="I215" s="4" t="n">
        <v>12.6</v>
      </c>
      <c r="J215" s="4">
        <f>tbl_Vendite[[#This Row],[Quantità]]*tbl_Vendite[[#This Row],[Prezzo_Unitario]]</f>
        <v/>
      </c>
      <c r="K215" s="4">
        <f>tbl_Vendite[[#This Row],[Fatturato]]-tbl_Vendite[[#This Row],[Quantità]]*tbl_Vendite[[#This Row],[Costo_Unitario]]</f>
        <v/>
      </c>
    </row>
    <row r="216">
      <c r="A216" t="inlineStr">
        <is>
          <t>ORD-0956</t>
        </is>
      </c>
      <c r="B216" s="2" t="n">
        <v>45899</v>
      </c>
      <c r="C216" t="inlineStr">
        <is>
          <t>CLI-117</t>
        </is>
      </c>
      <c r="D216" t="inlineStr">
        <is>
          <t>Marketplace</t>
        </is>
      </c>
      <c r="E216" t="inlineStr">
        <is>
          <t>Isole</t>
        </is>
      </c>
      <c r="F216" t="inlineStr">
        <is>
          <t>Olio</t>
        </is>
      </c>
      <c r="G216" s="3" t="n">
        <v>3</v>
      </c>
      <c r="H216" s="4" t="n">
        <v>14</v>
      </c>
      <c r="I216" s="4" t="n">
        <v>8.5</v>
      </c>
      <c r="J216" s="4">
        <f>tbl_Vendite[[#This Row],[Quantità]]*tbl_Vendite[[#This Row],[Prezzo_Unitario]]</f>
        <v/>
      </c>
      <c r="K216" s="4">
        <f>tbl_Vendite[[#This Row],[Fatturato]]-tbl_Vendite[[#This Row],[Quantità]]*tbl_Vendite[[#This Row],[Costo_Unitario]]</f>
        <v/>
      </c>
    </row>
    <row r="217">
      <c r="A217" t="inlineStr">
        <is>
          <t>ORD-0957</t>
        </is>
      </c>
      <c r="B217" s="2" t="n">
        <v>45900</v>
      </c>
      <c r="C217" t="inlineStr">
        <is>
          <t>CLI-312</t>
        </is>
      </c>
      <c r="D217" t="inlineStr">
        <is>
          <t>Marketplace</t>
        </is>
      </c>
      <c r="E217" t="inlineStr">
        <is>
          <t>Centro</t>
        </is>
      </c>
      <c r="F217" t="inlineStr">
        <is>
          <t>Olio</t>
        </is>
      </c>
      <c r="G217" s="3" t="n">
        <v>6</v>
      </c>
      <c r="H217" s="4" t="n">
        <v>14</v>
      </c>
      <c r="I217" s="4" t="n">
        <v>8.5</v>
      </c>
      <c r="J217" s="4">
        <f>tbl_Vendite[[#This Row],[Quantità]]*tbl_Vendite[[#This Row],[Prezzo_Unitario]]</f>
        <v/>
      </c>
      <c r="K217" s="4">
        <f>tbl_Vendite[[#This Row],[Fatturato]]-tbl_Vendite[[#This Row],[Quantità]]*tbl_Vendite[[#This Row],[Costo_Unitario]]</f>
        <v/>
      </c>
    </row>
    <row r="218">
      <c r="A218" t="inlineStr">
        <is>
          <t>ORD-0958</t>
        </is>
      </c>
      <c r="B218" s="2" t="n">
        <v>45901</v>
      </c>
      <c r="C218" t="inlineStr">
        <is>
          <t>CLI-321</t>
        </is>
      </c>
      <c r="D218" t="inlineStr">
        <is>
          <t>Negozio</t>
        </is>
      </c>
      <c r="E218" t="inlineStr">
        <is>
          <t>Nord</t>
        </is>
      </c>
      <c r="F218" t="inlineStr">
        <is>
          <t>Olio</t>
        </is>
      </c>
      <c r="G218" s="3" t="n">
        <v>2</v>
      </c>
      <c r="H218" s="4" t="n">
        <v>14</v>
      </c>
      <c r="I218" s="4" t="n">
        <v>8.5</v>
      </c>
      <c r="J218" s="4">
        <f>tbl_Vendite[[#This Row],[Quantità]]*tbl_Vendite[[#This Row],[Prezzo_Unitario]]</f>
        <v/>
      </c>
      <c r="K218" s="4">
        <f>tbl_Vendite[[#This Row],[Fatturato]]-tbl_Vendite[[#This Row],[Quantità]]*tbl_Vendite[[#This Row],[Costo_Unitario]]</f>
        <v/>
      </c>
    </row>
    <row r="219">
      <c r="A219" t="inlineStr">
        <is>
          <t>ORD-0959</t>
        </is>
      </c>
      <c r="B219" s="2" t="n">
        <v>45903</v>
      </c>
      <c r="C219" t="inlineStr">
        <is>
          <t>CLI-117</t>
        </is>
      </c>
      <c r="D219" t="inlineStr">
        <is>
          <t>Marketplace</t>
        </is>
      </c>
      <c r="E219" t="inlineStr">
        <is>
          <t>Isole</t>
        </is>
      </c>
      <c r="F219" t="inlineStr">
        <is>
          <t>Olio</t>
        </is>
      </c>
      <c r="G219" s="3" t="n">
        <v>3</v>
      </c>
      <c r="H219" s="4" t="n">
        <v>14</v>
      </c>
      <c r="I219" s="4" t="n">
        <v>8.5</v>
      </c>
      <c r="J219" s="4">
        <f>tbl_Vendite[[#This Row],[Quantità]]*tbl_Vendite[[#This Row],[Prezzo_Unitario]]</f>
        <v/>
      </c>
      <c r="K219" s="4">
        <f>tbl_Vendite[[#This Row],[Fatturato]]-tbl_Vendite[[#This Row],[Quantità]]*tbl_Vendite[[#This Row],[Costo_Unitario]]</f>
        <v/>
      </c>
    </row>
    <row r="220">
      <c r="A220" t="inlineStr">
        <is>
          <t>ORD-0960</t>
        </is>
      </c>
      <c r="B220" s="2" t="n">
        <v>45903</v>
      </c>
      <c r="C220" t="inlineStr">
        <is>
          <t>CLI-253</t>
        </is>
      </c>
      <c r="D220" t="inlineStr">
        <is>
          <t>E-commerce</t>
        </is>
      </c>
      <c r="E220" t="inlineStr">
        <is>
          <t>Nord</t>
        </is>
      </c>
      <c r="F220" t="inlineStr">
        <is>
          <t>Olio</t>
        </is>
      </c>
      <c r="G220" s="3" t="n">
        <v>17</v>
      </c>
      <c r="H220" s="4" t="n">
        <v>14</v>
      </c>
      <c r="I220" s="4" t="n">
        <v>8.5</v>
      </c>
      <c r="J220" s="4">
        <f>tbl_Vendite[[#This Row],[Quantità]]*tbl_Vendite[[#This Row],[Prezzo_Unitario]]</f>
        <v/>
      </c>
      <c r="K220" s="4">
        <f>tbl_Vendite[[#This Row],[Fatturato]]-tbl_Vendite[[#This Row],[Quantità]]*tbl_Vendite[[#This Row],[Costo_Unitario]]</f>
        <v/>
      </c>
    </row>
    <row r="221">
      <c r="A221" t="inlineStr">
        <is>
          <t>ORD-0961</t>
        </is>
      </c>
      <c r="B221" s="2" t="n">
        <v>45905</v>
      </c>
      <c r="C221" t="inlineStr">
        <is>
          <t>CLI-305</t>
        </is>
      </c>
      <c r="D221" t="inlineStr">
        <is>
          <t>E-commerce</t>
        </is>
      </c>
      <c r="E221" t="inlineStr">
        <is>
          <t>Nord</t>
        </is>
      </c>
      <c r="F221" t="inlineStr">
        <is>
          <t>Pasta</t>
        </is>
      </c>
      <c r="G221" s="3" t="n">
        <v>4</v>
      </c>
      <c r="H221" s="4" t="n">
        <v>3.2</v>
      </c>
      <c r="I221" s="4" t="n">
        <v>1.6</v>
      </c>
      <c r="J221" s="4">
        <f>tbl_Vendite[[#This Row],[Quantità]]*tbl_Vendite[[#This Row],[Prezzo_Unitario]]</f>
        <v/>
      </c>
      <c r="K221" s="4">
        <f>tbl_Vendite[[#This Row],[Fatturato]]-tbl_Vendite[[#This Row],[Quantità]]*tbl_Vendite[[#This Row],[Costo_Unitario]]</f>
        <v/>
      </c>
    </row>
    <row r="222">
      <c r="A222" t="inlineStr">
        <is>
          <t>ORD-0962</t>
        </is>
      </c>
      <c r="B222" s="2" t="n">
        <v>45906</v>
      </c>
      <c r="C222" t="inlineStr">
        <is>
          <t>CLI-184</t>
        </is>
      </c>
      <c r="D222" t="inlineStr">
        <is>
          <t>E-commerce</t>
        </is>
      </c>
      <c r="E222" t="inlineStr">
        <is>
          <t>Nord</t>
        </is>
      </c>
      <c r="F222" t="inlineStr">
        <is>
          <t>Pasta</t>
        </is>
      </c>
      <c r="G222" s="3" t="n">
        <v>4</v>
      </c>
      <c r="H222" s="4" t="n">
        <v>3.2</v>
      </c>
      <c r="I222" s="4" t="n">
        <v>1.6</v>
      </c>
      <c r="J222" s="4">
        <f>tbl_Vendite[[#This Row],[Quantità]]*tbl_Vendite[[#This Row],[Prezzo_Unitario]]</f>
        <v/>
      </c>
      <c r="K222" s="4">
        <f>tbl_Vendite[[#This Row],[Fatturato]]-tbl_Vendite[[#This Row],[Quantità]]*tbl_Vendite[[#This Row],[Costo_Unitario]]</f>
        <v/>
      </c>
    </row>
    <row r="223">
      <c r="A223" t="inlineStr">
        <is>
          <t>ORD-0963</t>
        </is>
      </c>
      <c r="B223" s="2" t="n">
        <v>45912</v>
      </c>
      <c r="C223" t="inlineStr">
        <is>
          <t>CLI-027</t>
        </is>
      </c>
      <c r="D223" t="inlineStr">
        <is>
          <t>Negozio</t>
        </is>
      </c>
      <c r="E223" t="inlineStr">
        <is>
          <t>Sud</t>
        </is>
      </c>
      <c r="F223" t="inlineStr">
        <is>
          <t>Olio</t>
        </is>
      </c>
      <c r="G223" s="3" t="n">
        <v>2</v>
      </c>
      <c r="H223" s="4" t="n">
        <v>14</v>
      </c>
      <c r="I223" s="4" t="n">
        <v>8.5</v>
      </c>
      <c r="J223" s="4">
        <f>tbl_Vendite[[#This Row],[Quantità]]*tbl_Vendite[[#This Row],[Prezzo_Unitario]]</f>
        <v/>
      </c>
      <c r="K223" s="4">
        <f>tbl_Vendite[[#This Row],[Fatturato]]-tbl_Vendite[[#This Row],[Quantità]]*tbl_Vendite[[#This Row],[Costo_Unitario]]</f>
        <v/>
      </c>
    </row>
    <row r="224">
      <c r="A224" t="inlineStr">
        <is>
          <t>ORD-0964</t>
        </is>
      </c>
      <c r="B224" s="2" t="n">
        <v>45914</v>
      </c>
      <c r="C224" t="inlineStr">
        <is>
          <t>CLI-052</t>
        </is>
      </c>
      <c r="D224" t="inlineStr">
        <is>
          <t>E-commerce</t>
        </is>
      </c>
      <c r="E224" t="inlineStr">
        <is>
          <t>Nord</t>
        </is>
      </c>
      <c r="F224" t="inlineStr">
        <is>
          <t>Vino</t>
        </is>
      </c>
      <c r="G224" s="3" t="n">
        <v>15</v>
      </c>
      <c r="H224" s="4" t="n">
        <v>18</v>
      </c>
      <c r="I224" s="4" t="n">
        <v>12.6</v>
      </c>
      <c r="J224" s="4">
        <f>tbl_Vendite[[#This Row],[Quantità]]*tbl_Vendite[[#This Row],[Prezzo_Unitario]]</f>
        <v/>
      </c>
      <c r="K224" s="4">
        <f>tbl_Vendite[[#This Row],[Fatturato]]-tbl_Vendite[[#This Row],[Quantità]]*tbl_Vendite[[#This Row],[Costo_Unitario]]</f>
        <v/>
      </c>
    </row>
    <row r="225">
      <c r="A225" t="inlineStr">
        <is>
          <t>ORD-0965</t>
        </is>
      </c>
      <c r="B225" s="2" t="n">
        <v>45915</v>
      </c>
      <c r="C225" t="inlineStr">
        <is>
          <t>CLI-117</t>
        </is>
      </c>
      <c r="D225" t="inlineStr">
        <is>
          <t>Marketplace</t>
        </is>
      </c>
      <c r="E225" t="inlineStr">
        <is>
          <t>Isole</t>
        </is>
      </c>
      <c r="F225" t="inlineStr">
        <is>
          <t>Vino</t>
        </is>
      </c>
      <c r="G225" s="3" t="n">
        <v>1</v>
      </c>
      <c r="H225" s="4" t="n">
        <v>18</v>
      </c>
      <c r="I225" s="4" t="n">
        <v>12.6</v>
      </c>
      <c r="J225" s="4">
        <f>tbl_Vendite[[#This Row],[Quantità]]*tbl_Vendite[[#This Row],[Prezzo_Unitario]]</f>
        <v/>
      </c>
      <c r="K225" s="4">
        <f>tbl_Vendite[[#This Row],[Fatturato]]-tbl_Vendite[[#This Row],[Quantità]]*tbl_Vendite[[#This Row],[Costo_Unitario]]</f>
        <v/>
      </c>
    </row>
    <row r="226">
      <c r="A226" t="inlineStr">
        <is>
          <t>ORD-0966</t>
        </is>
      </c>
      <c r="B226" s="2" t="n">
        <v>45924</v>
      </c>
      <c r="C226" t="inlineStr">
        <is>
          <t>CLI-132</t>
        </is>
      </c>
      <c r="D226" t="inlineStr">
        <is>
          <t>E-commerce</t>
        </is>
      </c>
      <c r="E226" t="inlineStr">
        <is>
          <t>Isole</t>
        </is>
      </c>
      <c r="F226" t="inlineStr">
        <is>
          <t>Pasta</t>
        </is>
      </c>
      <c r="G226" s="3" t="n">
        <v>6</v>
      </c>
      <c r="H226" s="4" t="n">
        <v>3.2</v>
      </c>
      <c r="I226" s="4" t="n">
        <v>1.6</v>
      </c>
      <c r="J226" s="4">
        <f>tbl_Vendite[[#This Row],[Quantità]]*tbl_Vendite[[#This Row],[Prezzo_Unitario]]</f>
        <v/>
      </c>
      <c r="K226" s="4">
        <f>tbl_Vendite[[#This Row],[Fatturato]]-tbl_Vendite[[#This Row],[Quantità]]*tbl_Vendite[[#This Row],[Costo_Unitario]]</f>
        <v/>
      </c>
    </row>
    <row r="227">
      <c r="A227" t="inlineStr">
        <is>
          <t>ORD-0967</t>
        </is>
      </c>
      <c r="B227" s="2" t="n">
        <v>45925</v>
      </c>
      <c r="C227" t="inlineStr">
        <is>
          <t>CLI-347</t>
        </is>
      </c>
      <c r="D227" t="inlineStr">
        <is>
          <t>Negozio</t>
        </is>
      </c>
      <c r="E227" t="inlineStr">
        <is>
          <t>Isole</t>
        </is>
      </c>
      <c r="F227" t="inlineStr">
        <is>
          <t>Olio</t>
        </is>
      </c>
      <c r="G227" s="3" t="n">
        <v>9</v>
      </c>
      <c r="H227" s="4" t="n">
        <v>14</v>
      </c>
      <c r="I227" s="4" t="n">
        <v>8.5</v>
      </c>
      <c r="J227" s="4">
        <f>tbl_Vendite[[#This Row],[Quantità]]*tbl_Vendite[[#This Row],[Prezzo_Unitario]]</f>
        <v/>
      </c>
      <c r="K227" s="4">
        <f>tbl_Vendite[[#This Row],[Fatturato]]-tbl_Vendite[[#This Row],[Quantità]]*tbl_Vendite[[#This Row],[Costo_Unitario]]</f>
        <v/>
      </c>
    </row>
    <row r="228">
      <c r="A228" t="inlineStr">
        <is>
          <t>ORD-0968</t>
        </is>
      </c>
      <c r="B228" s="2" t="n">
        <v>45928</v>
      </c>
      <c r="C228" t="inlineStr">
        <is>
          <t>CLI-114</t>
        </is>
      </c>
      <c r="D228" t="inlineStr">
        <is>
          <t>Negozio</t>
        </is>
      </c>
      <c r="E228" t="inlineStr">
        <is>
          <t>Sud</t>
        </is>
      </c>
      <c r="F228" t="inlineStr">
        <is>
          <t>Olio</t>
        </is>
      </c>
      <c r="G228" s="3" t="n">
        <v>1</v>
      </c>
      <c r="H228" s="4" t="n">
        <v>14</v>
      </c>
      <c r="I228" s="4" t="n">
        <v>8.5</v>
      </c>
      <c r="J228" s="4">
        <f>tbl_Vendite[[#This Row],[Quantità]]*tbl_Vendite[[#This Row],[Prezzo_Unitario]]</f>
        <v/>
      </c>
      <c r="K228" s="4">
        <f>tbl_Vendite[[#This Row],[Fatturato]]-tbl_Vendite[[#This Row],[Quantità]]*tbl_Vendite[[#This Row],[Costo_Unitario]]</f>
        <v/>
      </c>
    </row>
    <row r="229">
      <c r="A229" t="inlineStr">
        <is>
          <t>ORD-0969</t>
        </is>
      </c>
      <c r="B229" s="2" t="n">
        <v>45930</v>
      </c>
      <c r="C229" t="inlineStr">
        <is>
          <t>CLI-187</t>
        </is>
      </c>
      <c r="D229" t="inlineStr">
        <is>
          <t>Negozio</t>
        </is>
      </c>
      <c r="E229" t="inlineStr">
        <is>
          <t>Centro</t>
        </is>
      </c>
      <c r="F229" t="inlineStr">
        <is>
          <t>Olio</t>
        </is>
      </c>
      <c r="G229" s="3" t="n">
        <v>1</v>
      </c>
      <c r="H229" s="4" t="n">
        <v>14</v>
      </c>
      <c r="I229" s="4" t="n">
        <v>8.5</v>
      </c>
      <c r="J229" s="4">
        <f>tbl_Vendite[[#This Row],[Quantità]]*tbl_Vendite[[#This Row],[Prezzo_Unitario]]</f>
        <v/>
      </c>
      <c r="K229" s="4">
        <f>tbl_Vendite[[#This Row],[Fatturato]]-tbl_Vendite[[#This Row],[Quantità]]*tbl_Vendite[[#This Row],[Costo_Unitario]]</f>
        <v/>
      </c>
    </row>
    <row r="230">
      <c r="A230" t="inlineStr">
        <is>
          <t>ORD-0970</t>
        </is>
      </c>
      <c r="B230" s="2" t="n">
        <v>45931</v>
      </c>
      <c r="C230" t="inlineStr">
        <is>
          <t>CLI-321</t>
        </is>
      </c>
      <c r="D230" t="inlineStr">
        <is>
          <t>Negozio</t>
        </is>
      </c>
      <c r="E230" t="inlineStr">
        <is>
          <t>Nord</t>
        </is>
      </c>
      <c r="F230" t="inlineStr">
        <is>
          <t>Vino</t>
        </is>
      </c>
      <c r="G230" s="3" t="n">
        <v>10</v>
      </c>
      <c r="H230" s="4" t="n">
        <v>18</v>
      </c>
      <c r="I230" s="4" t="n">
        <v>12.6</v>
      </c>
      <c r="J230" s="4">
        <f>tbl_Vendite[[#This Row],[Quantità]]*tbl_Vendite[[#This Row],[Prezzo_Unitario]]</f>
        <v/>
      </c>
      <c r="K230" s="4">
        <f>tbl_Vendite[[#This Row],[Fatturato]]-tbl_Vendite[[#This Row],[Quantità]]*tbl_Vendite[[#This Row],[Costo_Unitario]]</f>
        <v/>
      </c>
    </row>
    <row r="231">
      <c r="A231" t="inlineStr">
        <is>
          <t>ORD-0971</t>
        </is>
      </c>
      <c r="B231" s="2" t="n">
        <v>45931</v>
      </c>
      <c r="C231" t="inlineStr">
        <is>
          <t>CLI-347</t>
        </is>
      </c>
      <c r="D231" t="inlineStr">
        <is>
          <t>Negozio</t>
        </is>
      </c>
      <c r="E231" t="inlineStr">
        <is>
          <t>Isole</t>
        </is>
      </c>
      <c r="F231" t="inlineStr">
        <is>
          <t>Pasta</t>
        </is>
      </c>
      <c r="G231" s="3" t="n">
        <v>12</v>
      </c>
      <c r="H231" s="4" t="n">
        <v>3.2</v>
      </c>
      <c r="I231" s="4" t="n">
        <v>1.6</v>
      </c>
      <c r="J231" s="4">
        <f>tbl_Vendite[[#This Row],[Quantità]]*tbl_Vendite[[#This Row],[Prezzo_Unitario]]</f>
        <v/>
      </c>
      <c r="K231" s="4">
        <f>tbl_Vendite[[#This Row],[Fatturato]]-tbl_Vendite[[#This Row],[Quantità]]*tbl_Vendite[[#This Row],[Costo_Unitario]]</f>
        <v/>
      </c>
    </row>
    <row r="232">
      <c r="A232" t="inlineStr">
        <is>
          <t>ORD-0972</t>
        </is>
      </c>
      <c r="B232" s="2" t="n">
        <v>45937</v>
      </c>
      <c r="C232" t="inlineStr">
        <is>
          <t>CLI-187</t>
        </is>
      </c>
      <c r="D232" t="inlineStr">
        <is>
          <t>Negozio</t>
        </is>
      </c>
      <c r="E232" t="inlineStr">
        <is>
          <t>Centro</t>
        </is>
      </c>
      <c r="F232" t="inlineStr">
        <is>
          <t>Pasta</t>
        </is>
      </c>
      <c r="G232" s="3" t="n">
        <v>6</v>
      </c>
      <c r="H232" s="4" t="n">
        <v>3.2</v>
      </c>
      <c r="I232" s="4" t="n">
        <v>1.6</v>
      </c>
      <c r="J232" s="4">
        <f>tbl_Vendite[[#This Row],[Quantità]]*tbl_Vendite[[#This Row],[Prezzo_Unitario]]</f>
        <v/>
      </c>
      <c r="K232" s="4">
        <f>tbl_Vendite[[#This Row],[Fatturato]]-tbl_Vendite[[#This Row],[Quantità]]*tbl_Vendite[[#This Row],[Costo_Unitario]]</f>
        <v/>
      </c>
    </row>
    <row r="233">
      <c r="A233" t="inlineStr">
        <is>
          <t>ORD-0973</t>
        </is>
      </c>
      <c r="B233" s="2" t="n">
        <v>45938</v>
      </c>
      <c r="C233" t="inlineStr">
        <is>
          <t>CLI-393</t>
        </is>
      </c>
      <c r="D233" t="inlineStr">
        <is>
          <t>Negozio</t>
        </is>
      </c>
      <c r="E233" t="inlineStr">
        <is>
          <t>Centro</t>
        </is>
      </c>
      <c r="F233" t="inlineStr">
        <is>
          <t>Conserve</t>
        </is>
      </c>
      <c r="G233" s="3" t="n">
        <v>8</v>
      </c>
      <c r="H233" s="4" t="n">
        <v>4.5</v>
      </c>
      <c r="I233" s="4" t="n">
        <v>2.7</v>
      </c>
      <c r="J233" s="4">
        <f>tbl_Vendite[[#This Row],[Quantità]]*tbl_Vendite[[#This Row],[Prezzo_Unitario]]</f>
        <v/>
      </c>
      <c r="K233" s="4">
        <f>tbl_Vendite[[#This Row],[Fatturato]]-tbl_Vendite[[#This Row],[Quantità]]*tbl_Vendite[[#This Row],[Costo_Unitario]]</f>
        <v/>
      </c>
    </row>
    <row r="234">
      <c r="A234" t="inlineStr">
        <is>
          <t>ORD-0974</t>
        </is>
      </c>
      <c r="B234" s="2" t="n">
        <v>45945</v>
      </c>
      <c r="C234" t="inlineStr">
        <is>
          <t>CLI-253</t>
        </is>
      </c>
      <c r="D234" t="inlineStr">
        <is>
          <t>E-commerce</t>
        </is>
      </c>
      <c r="E234" t="inlineStr">
        <is>
          <t>Nord</t>
        </is>
      </c>
      <c r="F234" t="inlineStr">
        <is>
          <t>Vino</t>
        </is>
      </c>
      <c r="G234" s="3" t="n">
        <v>13</v>
      </c>
      <c r="H234" s="4" t="n">
        <v>18</v>
      </c>
      <c r="I234" s="4" t="n">
        <v>12.6</v>
      </c>
      <c r="J234" s="4">
        <f>tbl_Vendite[[#This Row],[Quantità]]*tbl_Vendite[[#This Row],[Prezzo_Unitario]]</f>
        <v/>
      </c>
      <c r="K234" s="4">
        <f>tbl_Vendite[[#This Row],[Fatturato]]-tbl_Vendite[[#This Row],[Quantità]]*tbl_Vendite[[#This Row],[Costo_Unitario]]</f>
        <v/>
      </c>
    </row>
    <row r="235">
      <c r="A235" t="inlineStr">
        <is>
          <t>ORD-0975</t>
        </is>
      </c>
      <c r="B235" s="2" t="n">
        <v>45947</v>
      </c>
      <c r="C235" t="inlineStr">
        <is>
          <t>CLI-253</t>
        </is>
      </c>
      <c r="D235" t="inlineStr">
        <is>
          <t>E-commerce</t>
        </is>
      </c>
      <c r="E235" t="inlineStr">
        <is>
          <t>Nord</t>
        </is>
      </c>
      <c r="F235" t="inlineStr">
        <is>
          <t>Vino</t>
        </is>
      </c>
      <c r="G235" s="3" t="n">
        <v>15</v>
      </c>
      <c r="H235" s="4" t="n">
        <v>18</v>
      </c>
      <c r="I235" s="4" t="n">
        <v>12.6</v>
      </c>
      <c r="J235" s="4">
        <f>tbl_Vendite[[#This Row],[Quantità]]*tbl_Vendite[[#This Row],[Prezzo_Unitario]]</f>
        <v/>
      </c>
      <c r="K235" s="4">
        <f>tbl_Vendite[[#This Row],[Fatturato]]-tbl_Vendite[[#This Row],[Quantità]]*tbl_Vendite[[#This Row],[Costo_Unitario]]</f>
        <v/>
      </c>
    </row>
    <row r="236">
      <c r="A236" t="inlineStr">
        <is>
          <t>ORD-0976</t>
        </is>
      </c>
      <c r="B236" s="2" t="n">
        <v>45947</v>
      </c>
      <c r="C236" t="inlineStr">
        <is>
          <t>CLI-279</t>
        </is>
      </c>
      <c r="D236" t="inlineStr">
        <is>
          <t>Marketplace</t>
        </is>
      </c>
      <c r="E236" t="inlineStr">
        <is>
          <t>Isole</t>
        </is>
      </c>
      <c r="F236" t="inlineStr">
        <is>
          <t>Pasta</t>
        </is>
      </c>
      <c r="G236" s="3" t="n">
        <v>4</v>
      </c>
      <c r="H236" s="4" t="n">
        <v>3.2</v>
      </c>
      <c r="I236" s="4" t="n">
        <v>1.6</v>
      </c>
      <c r="J236" s="4">
        <f>tbl_Vendite[[#This Row],[Quantità]]*tbl_Vendite[[#This Row],[Prezzo_Unitario]]</f>
        <v/>
      </c>
      <c r="K236" s="4">
        <f>tbl_Vendite[[#This Row],[Fatturato]]-tbl_Vendite[[#This Row],[Quantità]]*tbl_Vendite[[#This Row],[Costo_Unitario]]</f>
        <v/>
      </c>
    </row>
    <row r="237">
      <c r="A237" t="inlineStr">
        <is>
          <t>ORD-0977</t>
        </is>
      </c>
      <c r="B237" s="2" t="n">
        <v>45950</v>
      </c>
      <c r="C237" t="inlineStr">
        <is>
          <t>CLI-226</t>
        </is>
      </c>
      <c r="D237" t="inlineStr">
        <is>
          <t>Negozio</t>
        </is>
      </c>
      <c r="E237" t="inlineStr">
        <is>
          <t>Isole</t>
        </is>
      </c>
      <c r="F237" t="inlineStr">
        <is>
          <t>Conserve</t>
        </is>
      </c>
      <c r="G237" s="3" t="n">
        <v>5</v>
      </c>
      <c r="H237" s="4" t="n">
        <v>4.5</v>
      </c>
      <c r="I237" s="4" t="n">
        <v>2.7</v>
      </c>
      <c r="J237" s="4">
        <f>tbl_Vendite[[#This Row],[Quantità]]*tbl_Vendite[[#This Row],[Prezzo_Unitario]]</f>
        <v/>
      </c>
      <c r="K237" s="4">
        <f>tbl_Vendite[[#This Row],[Fatturato]]-tbl_Vendite[[#This Row],[Quantità]]*tbl_Vendite[[#This Row],[Costo_Unitario]]</f>
        <v/>
      </c>
    </row>
    <row r="238">
      <c r="A238" t="inlineStr">
        <is>
          <t>ORD-0978</t>
        </is>
      </c>
      <c r="B238" s="2" t="n">
        <v>45952</v>
      </c>
      <c r="C238" t="inlineStr">
        <is>
          <t>CLI-347</t>
        </is>
      </c>
      <c r="D238" t="inlineStr">
        <is>
          <t>Negozio</t>
        </is>
      </c>
      <c r="E238" t="inlineStr">
        <is>
          <t>Isole</t>
        </is>
      </c>
      <c r="F238" t="inlineStr">
        <is>
          <t>Conserve</t>
        </is>
      </c>
      <c r="G238" s="3" t="n">
        <v>7</v>
      </c>
      <c r="H238" s="4" t="n">
        <v>4.5</v>
      </c>
      <c r="I238" s="4" t="n">
        <v>2.7</v>
      </c>
      <c r="J238" s="4">
        <f>tbl_Vendite[[#This Row],[Quantità]]*tbl_Vendite[[#This Row],[Prezzo_Unitario]]</f>
        <v/>
      </c>
      <c r="K238" s="4">
        <f>tbl_Vendite[[#This Row],[Fatturato]]-tbl_Vendite[[#This Row],[Quantità]]*tbl_Vendite[[#This Row],[Costo_Unitario]]</f>
        <v/>
      </c>
    </row>
    <row r="239">
      <c r="A239" t="inlineStr">
        <is>
          <t>ORD-0979</t>
        </is>
      </c>
      <c r="B239" s="2" t="n">
        <v>45956</v>
      </c>
      <c r="C239" t="inlineStr">
        <is>
          <t>CLI-011</t>
        </is>
      </c>
      <c r="D239" t="inlineStr">
        <is>
          <t>Marketplace</t>
        </is>
      </c>
      <c r="E239" t="inlineStr">
        <is>
          <t>Sud</t>
        </is>
      </c>
      <c r="F239" t="inlineStr">
        <is>
          <t>Olio</t>
        </is>
      </c>
      <c r="G239" s="3" t="n">
        <v>4</v>
      </c>
      <c r="H239" s="4" t="n">
        <v>14</v>
      </c>
      <c r="I239" s="4" t="n">
        <v>8.5</v>
      </c>
      <c r="J239" s="4">
        <f>tbl_Vendite[[#This Row],[Quantità]]*tbl_Vendite[[#This Row],[Prezzo_Unitario]]</f>
        <v/>
      </c>
      <c r="K239" s="4">
        <f>tbl_Vendite[[#This Row],[Fatturato]]-tbl_Vendite[[#This Row],[Quantità]]*tbl_Vendite[[#This Row],[Costo_Unitario]]</f>
        <v/>
      </c>
    </row>
    <row r="240">
      <c r="A240" t="inlineStr">
        <is>
          <t>ORD-0980</t>
        </is>
      </c>
      <c r="B240" s="2" t="n">
        <v>45958</v>
      </c>
      <c r="C240" t="inlineStr">
        <is>
          <t>CLI-356</t>
        </is>
      </c>
      <c r="D240" t="inlineStr">
        <is>
          <t>E-commerce</t>
        </is>
      </c>
      <c r="E240" t="inlineStr">
        <is>
          <t>Isole</t>
        </is>
      </c>
      <c r="F240" t="inlineStr">
        <is>
          <t>Pasta</t>
        </is>
      </c>
      <c r="G240" s="3" t="n">
        <v>5</v>
      </c>
      <c r="H240" s="4" t="n">
        <v>3.2</v>
      </c>
      <c r="I240" s="4" t="n">
        <v>1.6</v>
      </c>
      <c r="J240" s="4">
        <f>tbl_Vendite[[#This Row],[Quantità]]*tbl_Vendite[[#This Row],[Prezzo_Unitario]]</f>
        <v/>
      </c>
      <c r="K240" s="4">
        <f>tbl_Vendite[[#This Row],[Fatturato]]-tbl_Vendite[[#This Row],[Quantità]]*tbl_Vendite[[#This Row],[Costo_Unitario]]</f>
        <v/>
      </c>
    </row>
    <row r="241">
      <c r="A241" t="inlineStr">
        <is>
          <t>ORD-0981</t>
        </is>
      </c>
      <c r="B241" s="2" t="n">
        <v>45963</v>
      </c>
      <c r="C241" t="inlineStr">
        <is>
          <t>CLI-279</t>
        </is>
      </c>
      <c r="D241" t="inlineStr">
        <is>
          <t>Marketplace</t>
        </is>
      </c>
      <c r="E241" t="inlineStr">
        <is>
          <t>Isole</t>
        </is>
      </c>
      <c r="F241" t="inlineStr">
        <is>
          <t>Conserve</t>
        </is>
      </c>
      <c r="G241" s="3" t="n">
        <v>4</v>
      </c>
      <c r="H241" s="4" t="n">
        <v>4.5</v>
      </c>
      <c r="I241" s="4" t="n">
        <v>2.7</v>
      </c>
      <c r="J241" s="4">
        <f>tbl_Vendite[[#This Row],[Quantità]]*tbl_Vendite[[#This Row],[Prezzo_Unitario]]</f>
        <v/>
      </c>
      <c r="K241" s="4">
        <f>tbl_Vendite[[#This Row],[Fatturato]]-tbl_Vendite[[#This Row],[Quantità]]*tbl_Vendite[[#This Row],[Costo_Unitario]]</f>
        <v/>
      </c>
    </row>
    <row r="242">
      <c r="A242" t="inlineStr">
        <is>
          <t>ORD-0982</t>
        </is>
      </c>
      <c r="B242" s="2" t="n">
        <v>45964</v>
      </c>
      <c r="C242" t="inlineStr">
        <is>
          <t>CLI-347</t>
        </is>
      </c>
      <c r="D242" t="inlineStr">
        <is>
          <t>Negozio</t>
        </is>
      </c>
      <c r="E242" t="inlineStr">
        <is>
          <t>Isole</t>
        </is>
      </c>
      <c r="F242" t="inlineStr">
        <is>
          <t>Conserve</t>
        </is>
      </c>
      <c r="G242" s="3" t="n">
        <v>2</v>
      </c>
      <c r="H242" s="4" t="n">
        <v>4.5</v>
      </c>
      <c r="I242" s="4" t="n">
        <v>2.7</v>
      </c>
      <c r="J242" s="4">
        <f>tbl_Vendite[[#This Row],[Quantità]]*tbl_Vendite[[#This Row],[Prezzo_Unitario]]</f>
        <v/>
      </c>
      <c r="K242" s="4">
        <f>tbl_Vendite[[#This Row],[Fatturato]]-tbl_Vendite[[#This Row],[Quantità]]*tbl_Vendite[[#This Row],[Costo_Unitario]]</f>
        <v/>
      </c>
    </row>
    <row r="243">
      <c r="A243" t="inlineStr">
        <is>
          <t>ORD-0983</t>
        </is>
      </c>
      <c r="B243" s="2" t="n">
        <v>45969</v>
      </c>
      <c r="C243" t="inlineStr">
        <is>
          <t>CLI-226</t>
        </is>
      </c>
      <c r="D243" t="inlineStr">
        <is>
          <t>Negozio</t>
        </is>
      </c>
      <c r="E243" t="inlineStr">
        <is>
          <t>Isole</t>
        </is>
      </c>
      <c r="F243" t="inlineStr">
        <is>
          <t>Pasta</t>
        </is>
      </c>
      <c r="G243" s="3" t="n">
        <v>11</v>
      </c>
      <c r="H243" s="4" t="n">
        <v>3.2</v>
      </c>
      <c r="I243" s="4" t="n">
        <v>1.6</v>
      </c>
      <c r="J243" s="4">
        <f>tbl_Vendite[[#This Row],[Quantità]]*tbl_Vendite[[#This Row],[Prezzo_Unitario]]</f>
        <v/>
      </c>
      <c r="K243" s="4">
        <f>tbl_Vendite[[#This Row],[Fatturato]]-tbl_Vendite[[#This Row],[Quantità]]*tbl_Vendite[[#This Row],[Costo_Unitario]]</f>
        <v/>
      </c>
    </row>
    <row r="244">
      <c r="A244" t="inlineStr">
        <is>
          <t>ORD-0984</t>
        </is>
      </c>
      <c r="B244" s="2" t="n">
        <v>45974</v>
      </c>
      <c r="C244" t="inlineStr">
        <is>
          <t>CLI-187</t>
        </is>
      </c>
      <c r="D244" t="inlineStr">
        <is>
          <t>Negozio</t>
        </is>
      </c>
      <c r="E244" t="inlineStr">
        <is>
          <t>Centro</t>
        </is>
      </c>
      <c r="F244" t="inlineStr">
        <is>
          <t>Pasta</t>
        </is>
      </c>
      <c r="G244" s="3" t="n">
        <v>6</v>
      </c>
      <c r="H244" s="4" t="n">
        <v>3.2</v>
      </c>
      <c r="I244" s="4" t="n">
        <v>1.6</v>
      </c>
      <c r="J244" s="4">
        <f>tbl_Vendite[[#This Row],[Quantità]]*tbl_Vendite[[#This Row],[Prezzo_Unitario]]</f>
        <v/>
      </c>
      <c r="K244" s="4">
        <f>tbl_Vendite[[#This Row],[Fatturato]]-tbl_Vendite[[#This Row],[Quantità]]*tbl_Vendite[[#This Row],[Costo_Unitario]]</f>
        <v/>
      </c>
    </row>
    <row r="245">
      <c r="A245" t="inlineStr">
        <is>
          <t>ORD-0985</t>
        </is>
      </c>
      <c r="B245" s="2" t="n">
        <v>45975</v>
      </c>
      <c r="C245" t="inlineStr">
        <is>
          <t>CLI-117</t>
        </is>
      </c>
      <c r="D245" t="inlineStr">
        <is>
          <t>Marketplace</t>
        </is>
      </c>
      <c r="E245" t="inlineStr">
        <is>
          <t>Isole</t>
        </is>
      </c>
      <c r="F245" t="inlineStr">
        <is>
          <t>Pasta</t>
        </is>
      </c>
      <c r="G245" s="3" t="n">
        <v>4</v>
      </c>
      <c r="H245" s="4" t="n">
        <v>3.2</v>
      </c>
      <c r="I245" s="4" t="n">
        <v>1.6</v>
      </c>
      <c r="J245" s="4">
        <f>tbl_Vendite[[#This Row],[Quantità]]*tbl_Vendite[[#This Row],[Prezzo_Unitario]]</f>
        <v/>
      </c>
      <c r="K245" s="4">
        <f>tbl_Vendite[[#This Row],[Fatturato]]-tbl_Vendite[[#This Row],[Quantità]]*tbl_Vendite[[#This Row],[Costo_Unitario]]</f>
        <v/>
      </c>
    </row>
    <row r="246">
      <c r="A246" t="inlineStr">
        <is>
          <t>ORD-0986</t>
        </is>
      </c>
      <c r="B246" s="2" t="n">
        <v>45975</v>
      </c>
      <c r="C246" t="inlineStr">
        <is>
          <t>CLI-253</t>
        </is>
      </c>
      <c r="D246" t="inlineStr">
        <is>
          <t>E-commerce</t>
        </is>
      </c>
      <c r="E246" t="inlineStr">
        <is>
          <t>Nord</t>
        </is>
      </c>
      <c r="F246" t="inlineStr">
        <is>
          <t>Vino</t>
        </is>
      </c>
      <c r="G246" s="3" t="n">
        <v>12</v>
      </c>
      <c r="H246" s="4" t="n">
        <v>18</v>
      </c>
      <c r="I246" s="4" t="n">
        <v>12.6</v>
      </c>
      <c r="J246" s="4">
        <f>tbl_Vendite[[#This Row],[Quantità]]*tbl_Vendite[[#This Row],[Prezzo_Unitario]]</f>
        <v/>
      </c>
      <c r="K246" s="4">
        <f>tbl_Vendite[[#This Row],[Fatturato]]-tbl_Vendite[[#This Row],[Quantità]]*tbl_Vendite[[#This Row],[Costo_Unitario]]</f>
        <v/>
      </c>
    </row>
    <row r="247">
      <c r="A247" t="inlineStr">
        <is>
          <t>ORD-0987</t>
        </is>
      </c>
      <c r="B247" s="2" t="n">
        <v>45977</v>
      </c>
      <c r="C247" t="inlineStr">
        <is>
          <t>CLI-114</t>
        </is>
      </c>
      <c r="D247" t="inlineStr">
        <is>
          <t>Negozio</t>
        </is>
      </c>
      <c r="E247" t="inlineStr">
        <is>
          <t>Sud</t>
        </is>
      </c>
      <c r="F247" t="inlineStr">
        <is>
          <t>Conserve</t>
        </is>
      </c>
      <c r="G247" s="3" t="n">
        <v>12</v>
      </c>
      <c r="H247" s="4" t="n">
        <v>4.5</v>
      </c>
      <c r="I247" s="4" t="n">
        <v>2.7</v>
      </c>
      <c r="J247" s="4">
        <f>tbl_Vendite[[#This Row],[Quantità]]*tbl_Vendite[[#This Row],[Prezzo_Unitario]]</f>
        <v/>
      </c>
      <c r="K247" s="4">
        <f>tbl_Vendite[[#This Row],[Fatturato]]-tbl_Vendite[[#This Row],[Quantità]]*tbl_Vendite[[#This Row],[Costo_Unitario]]</f>
        <v/>
      </c>
    </row>
    <row r="248">
      <c r="A248" t="inlineStr">
        <is>
          <t>ORD-0988</t>
        </is>
      </c>
      <c r="B248" s="2" t="n">
        <v>45981</v>
      </c>
      <c r="C248" t="inlineStr">
        <is>
          <t>CLI-347</t>
        </is>
      </c>
      <c r="D248" t="inlineStr">
        <is>
          <t>Negozio</t>
        </is>
      </c>
      <c r="E248" t="inlineStr">
        <is>
          <t>Isole</t>
        </is>
      </c>
      <c r="F248" t="inlineStr">
        <is>
          <t>Olio</t>
        </is>
      </c>
      <c r="G248" s="3" t="n">
        <v>2</v>
      </c>
      <c r="H248" s="4" t="n">
        <v>14</v>
      </c>
      <c r="I248" s="4" t="n">
        <v>8.5</v>
      </c>
      <c r="J248" s="4">
        <f>tbl_Vendite[[#This Row],[Quantità]]*tbl_Vendite[[#This Row],[Prezzo_Unitario]]</f>
        <v/>
      </c>
      <c r="K248" s="4">
        <f>tbl_Vendite[[#This Row],[Fatturato]]-tbl_Vendite[[#This Row],[Quantità]]*tbl_Vendite[[#This Row],[Costo_Unitario]]</f>
        <v/>
      </c>
    </row>
    <row r="249">
      <c r="A249" t="inlineStr">
        <is>
          <t>ORD-0989</t>
        </is>
      </c>
      <c r="B249" s="2" t="n">
        <v>45983</v>
      </c>
      <c r="C249" t="inlineStr">
        <is>
          <t>CLI-140</t>
        </is>
      </c>
      <c r="D249" t="inlineStr">
        <is>
          <t>Marketplace</t>
        </is>
      </c>
      <c r="E249" t="inlineStr">
        <is>
          <t>Sud</t>
        </is>
      </c>
      <c r="F249" t="inlineStr">
        <is>
          <t>Pasta</t>
        </is>
      </c>
      <c r="G249" s="3" t="n">
        <v>6</v>
      </c>
      <c r="H249" s="4" t="n">
        <v>3.2</v>
      </c>
      <c r="I249" s="4" t="n">
        <v>1.6</v>
      </c>
      <c r="J249" s="4">
        <f>tbl_Vendite[[#This Row],[Quantità]]*tbl_Vendite[[#This Row],[Prezzo_Unitario]]</f>
        <v/>
      </c>
      <c r="K249" s="4">
        <f>tbl_Vendite[[#This Row],[Fatturato]]-tbl_Vendite[[#This Row],[Quantità]]*tbl_Vendite[[#This Row],[Costo_Unitario]]</f>
        <v/>
      </c>
    </row>
    <row r="250">
      <c r="A250" t="inlineStr">
        <is>
          <t>ORD-0990</t>
        </is>
      </c>
      <c r="B250" s="2" t="n">
        <v>45990</v>
      </c>
      <c r="C250" t="inlineStr">
        <is>
          <t>CLI-305</t>
        </is>
      </c>
      <c r="D250" t="inlineStr">
        <is>
          <t>E-commerce</t>
        </is>
      </c>
      <c r="E250" t="inlineStr">
        <is>
          <t>Nord</t>
        </is>
      </c>
      <c r="F250" t="inlineStr">
        <is>
          <t>Pasta</t>
        </is>
      </c>
      <c r="G250" s="3" t="n">
        <v>18</v>
      </c>
      <c r="H250" s="4" t="n">
        <v>3.2</v>
      </c>
      <c r="I250" s="4" t="n">
        <v>1.6</v>
      </c>
      <c r="J250" s="4">
        <f>tbl_Vendite[[#This Row],[Quantità]]*tbl_Vendite[[#This Row],[Prezzo_Unitario]]</f>
        <v/>
      </c>
      <c r="K250" s="4">
        <f>tbl_Vendite[[#This Row],[Fatturato]]-tbl_Vendite[[#This Row],[Quantità]]*tbl_Vendite[[#This Row],[Costo_Unitario]]</f>
        <v/>
      </c>
    </row>
    <row r="251">
      <c r="A251" t="inlineStr">
        <is>
          <t>ORD-0991</t>
        </is>
      </c>
      <c r="B251" s="2" t="n">
        <v>45993</v>
      </c>
      <c r="C251" t="inlineStr">
        <is>
          <t>CLI-218</t>
        </is>
      </c>
      <c r="D251" t="inlineStr">
        <is>
          <t>Agenti B2B</t>
        </is>
      </c>
      <c r="E251" t="inlineStr">
        <is>
          <t>Isole</t>
        </is>
      </c>
      <c r="F251" t="inlineStr">
        <is>
          <t>Olio</t>
        </is>
      </c>
      <c r="G251" s="3" t="n">
        <v>48</v>
      </c>
      <c r="H251" s="4" t="n">
        <v>12.5</v>
      </c>
      <c r="I251" s="4" t="n">
        <v>8.5</v>
      </c>
      <c r="J251" s="4">
        <f>tbl_Vendite[[#This Row],[Quantità]]*tbl_Vendite[[#This Row],[Prezzo_Unitario]]</f>
        <v/>
      </c>
      <c r="K251" s="4">
        <f>tbl_Vendite[[#This Row],[Fatturato]]-tbl_Vendite[[#This Row],[Quantità]]*tbl_Vendite[[#This Row],[Costo_Unitario]]</f>
        <v/>
      </c>
    </row>
    <row r="252">
      <c r="A252" t="inlineStr">
        <is>
          <t>ORD-0992</t>
        </is>
      </c>
      <c r="B252" s="2" t="n">
        <v>45995</v>
      </c>
      <c r="C252" t="inlineStr">
        <is>
          <t>CLI-321</t>
        </is>
      </c>
      <c r="D252" t="inlineStr">
        <is>
          <t>Negozio</t>
        </is>
      </c>
      <c r="E252" t="inlineStr">
        <is>
          <t>Nord</t>
        </is>
      </c>
      <c r="F252" t="inlineStr">
        <is>
          <t>Pasta</t>
        </is>
      </c>
      <c r="G252" s="3" t="n">
        <v>1</v>
      </c>
      <c r="H252" s="4" t="n">
        <v>3.2</v>
      </c>
      <c r="I252" s="4" t="n">
        <v>1.6</v>
      </c>
      <c r="J252" s="4">
        <f>tbl_Vendite[[#This Row],[Quantità]]*tbl_Vendite[[#This Row],[Prezzo_Unitario]]</f>
        <v/>
      </c>
      <c r="K252" s="4">
        <f>tbl_Vendite[[#This Row],[Fatturato]]-tbl_Vendite[[#This Row],[Quantità]]*tbl_Vendite[[#This Row],[Costo_Unitario]]</f>
        <v/>
      </c>
    </row>
    <row r="253">
      <c r="A253" t="inlineStr">
        <is>
          <t>ORD-0993</t>
        </is>
      </c>
      <c r="B253" s="2" t="n">
        <v>46001</v>
      </c>
      <c r="C253" t="inlineStr">
        <is>
          <t>CLI-069</t>
        </is>
      </c>
      <c r="D253" t="inlineStr">
        <is>
          <t>Marketplace</t>
        </is>
      </c>
      <c r="E253" t="inlineStr">
        <is>
          <t>Isole</t>
        </is>
      </c>
      <c r="F253" t="inlineStr">
        <is>
          <t>Pasta</t>
        </is>
      </c>
      <c r="G253" s="3" t="n">
        <v>8</v>
      </c>
      <c r="H253" s="4" t="n">
        <v>3.2</v>
      </c>
      <c r="I253" s="4" t="n">
        <v>1.6</v>
      </c>
      <c r="J253" s="4">
        <f>tbl_Vendite[[#This Row],[Quantità]]*tbl_Vendite[[#This Row],[Prezzo_Unitario]]</f>
        <v/>
      </c>
      <c r="K253" s="4">
        <f>tbl_Vendite[[#This Row],[Fatturato]]-tbl_Vendite[[#This Row],[Quantità]]*tbl_Vendite[[#This Row],[Costo_Unitario]]</f>
        <v/>
      </c>
    </row>
    <row r="254">
      <c r="A254" t="inlineStr">
        <is>
          <t>ORD-0994</t>
        </is>
      </c>
      <c r="B254" s="2" t="n">
        <v>46001</v>
      </c>
      <c r="C254" t="inlineStr">
        <is>
          <t>CLI-226</t>
        </is>
      </c>
      <c r="D254" t="inlineStr">
        <is>
          <t>Negozio</t>
        </is>
      </c>
      <c r="E254" t="inlineStr">
        <is>
          <t>Isole</t>
        </is>
      </c>
      <c r="F254" t="inlineStr">
        <is>
          <t>Pasta</t>
        </is>
      </c>
      <c r="G254" s="3" t="n">
        <v>8</v>
      </c>
      <c r="H254" s="4" t="n">
        <v>3.2</v>
      </c>
      <c r="I254" s="4" t="n">
        <v>1.6</v>
      </c>
      <c r="J254" s="4">
        <f>tbl_Vendite[[#This Row],[Quantità]]*tbl_Vendite[[#This Row],[Prezzo_Unitario]]</f>
        <v/>
      </c>
      <c r="K254" s="4">
        <f>tbl_Vendite[[#This Row],[Fatturato]]-tbl_Vendite[[#This Row],[Quantità]]*tbl_Vendite[[#This Row],[Costo_Unitario]]</f>
        <v/>
      </c>
    </row>
    <row r="255">
      <c r="A255" t="inlineStr">
        <is>
          <t>ORD-0995</t>
        </is>
      </c>
      <c r="B255" s="2" t="n">
        <v>46009</v>
      </c>
      <c r="C255" t="inlineStr">
        <is>
          <t>CLI-082</t>
        </is>
      </c>
      <c r="D255" t="inlineStr">
        <is>
          <t>E-commerce</t>
        </is>
      </c>
      <c r="E255" t="inlineStr">
        <is>
          <t>Nord</t>
        </is>
      </c>
      <c r="F255" t="inlineStr">
        <is>
          <t>Conserve</t>
        </is>
      </c>
      <c r="G255" s="3" t="n">
        <v>5</v>
      </c>
      <c r="H255" s="4" t="n">
        <v>4.5</v>
      </c>
      <c r="I255" s="4" t="n">
        <v>2.7</v>
      </c>
      <c r="J255" s="4">
        <f>tbl_Vendite[[#This Row],[Quantità]]*tbl_Vendite[[#This Row],[Prezzo_Unitario]]</f>
        <v/>
      </c>
      <c r="K255" s="4">
        <f>tbl_Vendite[[#This Row],[Fatturato]]-tbl_Vendite[[#This Row],[Quantità]]*tbl_Vendite[[#This Row],[Costo_Unitario]]</f>
        <v/>
      </c>
    </row>
    <row r="256">
      <c r="A256" t="inlineStr">
        <is>
          <t>ORD-0996</t>
        </is>
      </c>
      <c r="B256" s="2" t="n">
        <v>46011</v>
      </c>
      <c r="C256" t="inlineStr">
        <is>
          <t>CLI-117</t>
        </is>
      </c>
      <c r="D256" t="inlineStr">
        <is>
          <t>Marketplace</t>
        </is>
      </c>
      <c r="E256" t="inlineStr">
        <is>
          <t>Isole</t>
        </is>
      </c>
      <c r="F256" t="inlineStr">
        <is>
          <t>Vino</t>
        </is>
      </c>
      <c r="G256" s="3" t="n">
        <v>8</v>
      </c>
      <c r="H256" s="4" t="n">
        <v>18</v>
      </c>
      <c r="I256" s="4" t="n">
        <v>12.6</v>
      </c>
      <c r="J256" s="4">
        <f>tbl_Vendite[[#This Row],[Quantità]]*tbl_Vendite[[#This Row],[Prezzo_Unitario]]</f>
        <v/>
      </c>
      <c r="K256" s="4">
        <f>tbl_Vendite[[#This Row],[Fatturato]]-tbl_Vendite[[#This Row],[Quantità]]*tbl_Vendite[[#This Row],[Costo_Unitario]]</f>
        <v/>
      </c>
    </row>
    <row r="257">
      <c r="A257" t="inlineStr">
        <is>
          <t>ORD-0997</t>
        </is>
      </c>
      <c r="B257" s="2" t="n">
        <v>46015</v>
      </c>
      <c r="C257" t="inlineStr">
        <is>
          <t>CLI-027</t>
        </is>
      </c>
      <c r="D257" t="inlineStr">
        <is>
          <t>Negozio</t>
        </is>
      </c>
      <c r="E257" t="inlineStr">
        <is>
          <t>Sud</t>
        </is>
      </c>
      <c r="F257" t="inlineStr">
        <is>
          <t>Olio</t>
        </is>
      </c>
      <c r="G257" s="3" t="n">
        <v>1</v>
      </c>
      <c r="H257" s="4" t="n">
        <v>14</v>
      </c>
      <c r="I257" s="4" t="n">
        <v>8.5</v>
      </c>
      <c r="J257" s="4">
        <f>tbl_Vendite[[#This Row],[Quantità]]*tbl_Vendite[[#This Row],[Prezzo_Unitario]]</f>
        <v/>
      </c>
      <c r="K257" s="4">
        <f>tbl_Vendite[[#This Row],[Fatturato]]-tbl_Vendite[[#This Row],[Quantità]]*tbl_Vendite[[#This Row],[Costo_Unitario]]</f>
        <v/>
      </c>
    </row>
    <row r="258">
      <c r="A258" t="inlineStr">
        <is>
          <t>ORD-0998</t>
        </is>
      </c>
      <c r="B258" s="2" t="n">
        <v>46016</v>
      </c>
      <c r="C258" t="inlineStr">
        <is>
          <t>CLI-347</t>
        </is>
      </c>
      <c r="D258" t="inlineStr">
        <is>
          <t>Negozio</t>
        </is>
      </c>
      <c r="E258" t="inlineStr">
        <is>
          <t>Isole</t>
        </is>
      </c>
      <c r="F258" t="inlineStr">
        <is>
          <t>Pasta</t>
        </is>
      </c>
      <c r="G258" s="3" t="n">
        <v>12</v>
      </c>
      <c r="H258" s="4" t="n">
        <v>3.2</v>
      </c>
      <c r="I258" s="4" t="n">
        <v>1.6</v>
      </c>
      <c r="J258" s="4">
        <f>tbl_Vendite[[#This Row],[Quantità]]*tbl_Vendite[[#This Row],[Prezzo_Unitario]]</f>
        <v/>
      </c>
      <c r="K258" s="4">
        <f>tbl_Vendite[[#This Row],[Fatturato]]-tbl_Vendite[[#This Row],[Quantità]]*tbl_Vendite[[#This Row],[Costo_Unitario]]</f>
        <v/>
      </c>
    </row>
    <row r="259">
      <c r="A259" t="inlineStr">
        <is>
          <t>ORD-0999</t>
        </is>
      </c>
      <c r="B259" s="2" t="n">
        <v>46017</v>
      </c>
      <c r="C259" t="inlineStr">
        <is>
          <t>CLI-321</t>
        </is>
      </c>
      <c r="D259" t="inlineStr">
        <is>
          <t>Negozio</t>
        </is>
      </c>
      <c r="E259" t="inlineStr">
        <is>
          <t>Nord</t>
        </is>
      </c>
      <c r="F259" t="inlineStr">
        <is>
          <t>Pasta</t>
        </is>
      </c>
      <c r="G259" s="3" t="n">
        <v>7</v>
      </c>
      <c r="H259" s="4" t="n">
        <v>3.2</v>
      </c>
      <c r="I259" s="4" t="n">
        <v>1.6</v>
      </c>
      <c r="J259" s="4">
        <f>tbl_Vendite[[#This Row],[Quantità]]*tbl_Vendite[[#This Row],[Prezzo_Unitario]]</f>
        <v/>
      </c>
      <c r="K259" s="4">
        <f>tbl_Vendite[[#This Row],[Fatturato]]-tbl_Vendite[[#This Row],[Quantità]]*tbl_Vendite[[#This Row],[Costo_Unitario]]</f>
        <v/>
      </c>
    </row>
    <row r="260">
      <c r="A260" t="inlineStr">
        <is>
          <t>ORD-1000</t>
        </is>
      </c>
      <c r="B260" s="2" t="n">
        <v>46019</v>
      </c>
      <c r="C260" t="inlineStr">
        <is>
          <t>CLI-393</t>
        </is>
      </c>
      <c r="D260" t="inlineStr">
        <is>
          <t>Negozio</t>
        </is>
      </c>
      <c r="E260" t="inlineStr">
        <is>
          <t>Centro</t>
        </is>
      </c>
      <c r="F260" t="inlineStr">
        <is>
          <t>Conserve</t>
        </is>
      </c>
      <c r="G260" s="3" t="n">
        <v>12</v>
      </c>
      <c r="H260" s="4" t="n">
        <v>4.5</v>
      </c>
      <c r="I260" s="4" t="n">
        <v>2.7</v>
      </c>
      <c r="J260" s="4">
        <f>tbl_Vendite[[#This Row],[Quantità]]*tbl_Vendite[[#This Row],[Prezzo_Unitario]]</f>
        <v/>
      </c>
      <c r="K260" s="4">
        <f>tbl_Vendite[[#This Row],[Fatturato]]-tbl_Vendite[[#This Row],[Quantità]]*tbl_Vendite[[#This Row],[Costo_Unitario]]</f>
        <v/>
      </c>
    </row>
  </sheetData>
  <mergeCells count="1">
    <mergeCell ref="M2:M12"/>
  </mergeCells>
  <printOptions headings="1" gridLines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35"/>
  <sheetViews>
    <sheetView tabSelected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34" customWidth="1" min="3" max="3"/>
    <col width="12" customWidth="1" min="4" max="4"/>
    <col width="16" customWidth="1" min="5" max="5"/>
    <col width="15" customWidth="1" min="6" max="6"/>
    <col width="16" customWidth="1" min="7" max="7"/>
    <col width="12" customWidth="1" min="8" max="8"/>
    <col width="2" customWidth="1" min="9" max="9"/>
    <col width="2" customWidth="1" min="10" max="10"/>
    <col width="2" customWidth="1" min="11" max="11"/>
    <col width="11" customWidth="1" min="12" max="12"/>
    <col width="15" customWidth="1" min="13" max="13"/>
    <col width="14" customWidth="1" min="14" max="14"/>
    <col width="8" customWidth="1" min="15" max="15"/>
    <col width="2" customWidth="1" min="16" max="16"/>
    <col width="19" customWidth="1" min="17" max="17"/>
    <col width="10" customWidth="1" min="18" max="18"/>
    <col width="2" customWidth="1" min="19" max="19"/>
    <col width="8" customWidth="1" min="20" max="20"/>
    <col width="14" customWidth="1" min="21" max="21"/>
    <col width="15" customWidth="1" min="22" max="22"/>
  </cols>
  <sheetData>
    <row r="1">
      <c r="A1" s="6" t="inlineStr">
        <is>
          <t>Calcoli — KPI, riepiloghi e Pareto con SOMMA.PIÙ.SE (al posto delle tabelle pivot)</t>
        </is>
      </c>
      <c r="L1" s="1" t="inlineStr">
        <is>
          <t>Esempio ipotetico — orova.vn</t>
        </is>
      </c>
    </row>
    <row r="2">
      <c r="A2" s="7" t="inlineStr">
        <is>
          <t>Nome</t>
        </is>
      </c>
      <c r="B2" s="7" t="inlineStr">
        <is>
          <t>Valore</t>
        </is>
      </c>
      <c r="C2" s="7" t="inlineStr">
        <is>
          <t>A cosa serve</t>
        </is>
      </c>
      <c r="L2" s="8" t="inlineStr">
        <is>
          <t>Pareto clienti (ABC) — periodo scelto</t>
        </is>
      </c>
      <c r="T2" s="1" t="inlineStr">
        <is>
          <t>Elenchi per i menu a discesa</t>
        </is>
      </c>
    </row>
    <row r="3">
      <c r="A3" s="9" t="inlineStr">
        <is>
          <t>Anno_Scelto</t>
        </is>
      </c>
      <c r="B3" s="10">
        <f>Dashboard!C3</f>
        <v/>
      </c>
      <c r="C3" s="11" t="inlineStr">
        <is>
          <t>Anno scelto nel menu (Dashboard!C3)</t>
        </is>
      </c>
      <c r="E3" s="7" t="inlineStr">
        <is>
          <t>Indicatore</t>
        </is>
      </c>
      <c r="F3" s="7" t="inlineStr">
        <is>
          <t>Periodo scelto</t>
        </is>
      </c>
      <c r="G3" s="7" t="inlineStr">
        <is>
          <t>Anno precedente</t>
        </is>
      </c>
      <c r="H3" s="7" t="inlineStr">
        <is>
          <t>Variazione</t>
        </is>
      </c>
      <c r="L3" s="7" t="inlineStr">
        <is>
          <t>ID_Cliente</t>
        </is>
      </c>
      <c r="M3" s="7" t="inlineStr">
        <is>
          <t>Fatturato periodo</t>
        </is>
      </c>
      <c r="N3" s="7" t="inlineStr">
        <is>
          <t>Quota cumulata</t>
        </is>
      </c>
      <c r="O3" s="7" t="inlineStr">
        <is>
          <t>Classe</t>
        </is>
      </c>
      <c r="Q3" s="8" t="inlineStr">
        <is>
          <t>Soglie ABC (le decidi tu)</t>
        </is>
      </c>
      <c r="T3" s="7" t="inlineStr">
        <is>
          <t>Anno</t>
        </is>
      </c>
      <c r="U3" s="7" t="inlineStr">
        <is>
          <t>Mese</t>
        </is>
      </c>
      <c r="V3" s="7" t="inlineStr">
        <is>
          <t>Canale</t>
        </is>
      </c>
    </row>
    <row r="4">
      <c r="A4" s="9" t="inlineStr">
        <is>
          <t>Mese_Scelto</t>
        </is>
      </c>
      <c r="B4" s="12">
        <f>Dashboard!F3</f>
        <v/>
      </c>
      <c r="C4" s="11" t="inlineStr">
        <is>
          <t>Tutti i mesi oppure Gennaio…Dicembre (Dashboard!F3)</t>
        </is>
      </c>
      <c r="E4" s="13" t="inlineStr">
        <is>
          <t>Fatturato</t>
        </is>
      </c>
      <c r="F4" s="14">
        <f>SUMIFS(tbl_Vendite[Fatturato],tbl_Vendite[Data],"&gt;="&amp;Inizio,tbl_Vendite[Data],"&lt;"&amp;Fine,tbl_Vendite[Canale],Crit_Canale)</f>
        <v/>
      </c>
      <c r="G4" s="15">
        <f>SUMIFS(tbl_Vendite[Fatturato],tbl_Vendite[Data],"&gt;="&amp;Inizio_AP,tbl_Vendite[Data],"&lt;"&amp;Fine_AP,tbl_Vendite[Canale],Crit_Canale)</f>
        <v/>
      </c>
      <c r="H4" s="16">
        <f>IF(G4=0,"",(F4-G4)/G4)</f>
        <v/>
      </c>
      <c r="L4" s="13" t="inlineStr">
        <is>
          <t>CLI-011</t>
        </is>
      </c>
      <c r="M4" s="17">
        <f>SUMIFS(tbl_Vendite[Fatturato],tbl_Vendite[ID_Cliente],L4,tbl_Vendite[Data],"&gt;="&amp;Inizio,tbl_Vendite[Data],"&lt;"&amp;Fine)</f>
        <v/>
      </c>
      <c r="N4" s="18">
        <f>IFERROR(SUMIF(Fatt_Clienti,"&gt;="&amp;M4,Fatt_Clienti)/SUM(Fatt_Clienti),0)</f>
        <v/>
      </c>
      <c r="O4" s="19">
        <f>IF(OR(Soglia_A="",Soglia_B=""),"—",IF(N4&lt;=Soglia_A,"A",IF(N4&lt;=Soglia_B,"B","C")))</f>
        <v/>
      </c>
      <c r="Q4" s="13" t="inlineStr">
        <is>
          <t>Soglia A (inserisci)</t>
        </is>
      </c>
      <c r="R4" s="20" t="n"/>
      <c r="T4" t="n">
        <v>2025</v>
      </c>
      <c r="U4" t="inlineStr">
        <is>
          <t>Tutti i mesi</t>
        </is>
      </c>
      <c r="V4" t="inlineStr">
        <is>
          <t>Tutti i canali</t>
        </is>
      </c>
    </row>
    <row r="5">
      <c r="A5" s="9" t="inlineStr">
        <is>
          <t>Canale_Scelto</t>
        </is>
      </c>
      <c r="B5" s="12">
        <f>Dashboard!I3</f>
        <v/>
      </c>
      <c r="C5" s="11" t="inlineStr">
        <is>
          <t>Tutti i canali oppure un canale (Dashboard!I3)</t>
        </is>
      </c>
      <c r="E5" s="13" t="inlineStr">
        <is>
          <t>Margine lordo</t>
        </is>
      </c>
      <c r="F5" s="14">
        <f>SUMIFS(tbl_Vendite[Margine_Lordo],tbl_Vendite[Data],"&gt;="&amp;Inizio,tbl_Vendite[Data],"&lt;"&amp;Fine,tbl_Vendite[Canale],Crit_Canale)</f>
        <v/>
      </c>
      <c r="G5" s="15">
        <f>SUMIFS(tbl_Vendite[Margine_Lordo],tbl_Vendite[Data],"&gt;="&amp;Inizio_AP,tbl_Vendite[Data],"&lt;"&amp;Fine_AP,tbl_Vendite[Canale],Crit_Canale)</f>
        <v/>
      </c>
      <c r="H5" s="16">
        <f>IF(G5=0,"",(F5-G5)/G5)</f>
        <v/>
      </c>
      <c r="L5" s="13" t="inlineStr">
        <is>
          <t>CLI-019</t>
        </is>
      </c>
      <c r="M5" s="17">
        <f>SUMIFS(tbl_Vendite[Fatturato],tbl_Vendite[ID_Cliente],L5,tbl_Vendite[Data],"&gt;="&amp;Inizio,tbl_Vendite[Data],"&lt;"&amp;Fine)</f>
        <v/>
      </c>
      <c r="N5" s="18">
        <f>IFERROR(SUMIF(Fatt_Clienti,"&gt;="&amp;M5,Fatt_Clienti)/SUM(Fatt_Clienti),0)</f>
        <v/>
      </c>
      <c r="O5" s="19">
        <f>IF(OR(Soglia_A="",Soglia_B=""),"—",IF(N5&lt;=Soglia_A,"A",IF(N5&lt;=Soglia_B,"B","C")))</f>
        <v/>
      </c>
      <c r="Q5" s="13" t="inlineStr">
        <is>
          <t>Soglia B (inserisci)</t>
        </is>
      </c>
      <c r="R5" s="20" t="n"/>
      <c r="T5" t="n">
        <v>2026</v>
      </c>
      <c r="U5" t="inlineStr">
        <is>
          <t>Gennaio</t>
        </is>
      </c>
      <c r="V5" t="inlineStr">
        <is>
          <t>Negozio</t>
        </is>
      </c>
    </row>
    <row r="6">
      <c r="A6" s="9" t="inlineStr">
        <is>
          <t>N_Mese</t>
        </is>
      </c>
      <c r="B6" s="10">
        <f>IF(B4="Tutti i mesi",0,MATCH(B4,Elenco_Mesi,0))</f>
        <v/>
      </c>
      <c r="C6" s="11" t="inlineStr">
        <is>
          <t>0 = anno intero</t>
        </is>
      </c>
      <c r="E6" s="13" t="inlineStr">
        <is>
          <t>Margine %</t>
        </is>
      </c>
      <c r="F6" s="21">
        <f>IFERROR(F5/F4,0)</f>
        <v/>
      </c>
      <c r="G6" s="22">
        <f>IFERROR(G5/G4,0)</f>
        <v/>
      </c>
      <c r="H6" s="23">
        <f>IF(G4=0,"",(F6-G6)*100)</f>
        <v/>
      </c>
      <c r="L6" s="13" t="inlineStr">
        <is>
          <t>CLI-027</t>
        </is>
      </c>
      <c r="M6" s="17">
        <f>SUMIFS(tbl_Vendite[Fatturato],tbl_Vendite[ID_Cliente],L6,tbl_Vendite[Data],"&gt;="&amp;Inizio,tbl_Vendite[Data],"&lt;"&amp;Fine)</f>
        <v/>
      </c>
      <c r="N6" s="18">
        <f>IFERROR(SUMIF(Fatt_Clienti,"&gt;="&amp;M6,Fatt_Clienti)/SUM(Fatt_Clienti),0)</f>
        <v/>
      </c>
      <c r="O6" s="19">
        <f>IF(OR(Soglia_A="",Soglia_B=""),"—",IF(N6&lt;=Soglia_A,"A",IF(N6&lt;=Soglia_B,"B","C")))</f>
        <v/>
      </c>
      <c r="Q6" s="24" t="inlineStr">
        <is>
          <t>Scrivi in R4 e R5 la quota cumulata che chiude la classe A e la classe B (A &lt; B), in base al tuo portafoglio. Finché le due celle sono vuote la colonna Classe mostra —.</t>
        </is>
      </c>
      <c r="U6" t="inlineStr">
        <is>
          <t>Febbraio</t>
        </is>
      </c>
      <c r="V6" t="inlineStr">
        <is>
          <t>E-commerce</t>
        </is>
      </c>
    </row>
    <row r="7">
      <c r="A7" s="9" t="inlineStr">
        <is>
          <t>Inizio</t>
        </is>
      </c>
      <c r="B7" s="25">
        <f>IF(B6=0,DATE(B3,1,1),DATE(B3,B6,1))</f>
        <v/>
      </c>
      <c r="C7" s="11" t="inlineStr">
        <is>
          <t>Primo giorno del periodo</t>
        </is>
      </c>
      <c r="E7" s="13" t="inlineStr">
        <is>
          <t>Numero ordini</t>
        </is>
      </c>
      <c r="F7" s="26">
        <f>COUNTIFS(tbl_Vendite[Data],"&gt;="&amp;Inizio,tbl_Vendite[Data],"&lt;"&amp;Fine,tbl_Vendite[Canale],Crit_Canale)</f>
        <v/>
      </c>
      <c r="G7" s="27">
        <f>COUNTIFS(tbl_Vendite[Data],"&gt;="&amp;Inizio_AP,tbl_Vendite[Data],"&lt;"&amp;Fine_AP,tbl_Vendite[Canale],Crit_Canale)</f>
        <v/>
      </c>
      <c r="H7" s="16">
        <f>IF(G7=0,"",(F7-G7)/G7)</f>
        <v/>
      </c>
      <c r="L7" s="13" t="inlineStr">
        <is>
          <t>CLI-037</t>
        </is>
      </c>
      <c r="M7" s="17">
        <f>SUMIFS(tbl_Vendite[Fatturato],tbl_Vendite[ID_Cliente],L7,tbl_Vendite[Data],"&gt;="&amp;Inizio,tbl_Vendite[Data],"&lt;"&amp;Fine)</f>
        <v/>
      </c>
      <c r="N7" s="18">
        <f>IFERROR(SUMIF(Fatt_Clienti,"&gt;="&amp;M7,Fatt_Clienti)/SUM(Fatt_Clienti),0)</f>
        <v/>
      </c>
      <c r="O7" s="19">
        <f>IF(OR(Soglia_A="",Soglia_B=""),"—",IF(N7&lt;=Soglia_A,"A",IF(N7&lt;=Soglia_B,"B","C")))</f>
        <v/>
      </c>
      <c r="U7" t="inlineStr">
        <is>
          <t>Marzo</t>
        </is>
      </c>
      <c r="V7" t="inlineStr">
        <is>
          <t>Marketplace</t>
        </is>
      </c>
    </row>
    <row r="8">
      <c r="A8" s="9" t="inlineStr">
        <is>
          <t>Fine</t>
        </is>
      </c>
      <c r="B8" s="25">
        <f>IF(B6=0,DATE(B3+1,1,1),DATE(B3,B6+1,1))</f>
        <v/>
      </c>
      <c r="C8" s="11" t="inlineStr">
        <is>
          <t>Primo giorno dopo il periodo</t>
        </is>
      </c>
      <c r="E8" s="13" t="inlineStr">
        <is>
          <t>Scontrino medio</t>
        </is>
      </c>
      <c r="F8" s="14">
        <f>IFERROR(F4/F7,0)</f>
        <v/>
      </c>
      <c r="G8" s="15">
        <f>IFERROR(G4/G7,0)</f>
        <v/>
      </c>
      <c r="H8" s="16">
        <f>IF(G8=0,"",(F8-G8)/G8)</f>
        <v/>
      </c>
      <c r="L8" s="13" t="inlineStr">
        <is>
          <t>CLI-045</t>
        </is>
      </c>
      <c r="M8" s="17">
        <f>SUMIFS(tbl_Vendite[Fatturato],tbl_Vendite[ID_Cliente],L8,tbl_Vendite[Data],"&gt;="&amp;Inizio,tbl_Vendite[Data],"&lt;"&amp;Fine)</f>
        <v/>
      </c>
      <c r="N8" s="18">
        <f>IFERROR(SUMIF(Fatt_Clienti,"&gt;="&amp;M8,Fatt_Clienti)/SUM(Fatt_Clienti),0)</f>
        <v/>
      </c>
      <c r="O8" s="19">
        <f>IF(OR(Soglia_A="",Soglia_B=""),"—",IF(N8&lt;=Soglia_A,"A",IF(N8&lt;=Soglia_B,"B","C")))</f>
        <v/>
      </c>
      <c r="U8" t="inlineStr">
        <is>
          <t>Aprile</t>
        </is>
      </c>
      <c r="V8" t="inlineStr">
        <is>
          <t>Agenti B2B</t>
        </is>
      </c>
    </row>
    <row r="9">
      <c r="A9" s="9" t="inlineStr">
        <is>
          <t>Inizio_AP</t>
        </is>
      </c>
      <c r="B9" s="25">
        <f>EDATE(B7,-12)</f>
        <v/>
      </c>
      <c r="C9" s="11" t="inlineStr">
        <is>
          <t>Stesso periodo, anno precedente</t>
        </is>
      </c>
      <c r="E9" s="28" t="inlineStr">
        <is>
          <t>Margine %: la variazione è la differenza in punti percentuali tra i due periodi.</t>
        </is>
      </c>
      <c r="L9" s="13" t="inlineStr">
        <is>
          <t>CLI-052</t>
        </is>
      </c>
      <c r="M9" s="17">
        <f>SUMIFS(tbl_Vendite[Fatturato],tbl_Vendite[ID_Cliente],L9,tbl_Vendite[Data],"&gt;="&amp;Inizio,tbl_Vendite[Data],"&lt;"&amp;Fine)</f>
        <v/>
      </c>
      <c r="N9" s="18">
        <f>IFERROR(SUMIF(Fatt_Clienti,"&gt;="&amp;M9,Fatt_Clienti)/SUM(Fatt_Clienti),0)</f>
        <v/>
      </c>
      <c r="O9" s="19">
        <f>IF(OR(Soglia_A="",Soglia_B=""),"—",IF(N9&lt;=Soglia_A,"A",IF(N9&lt;=Soglia_B,"B","C")))</f>
        <v/>
      </c>
      <c r="U9" t="inlineStr">
        <is>
          <t>Maggio</t>
        </is>
      </c>
    </row>
    <row r="10">
      <c r="A10" s="9" t="inlineStr">
        <is>
          <t>Fine_AP</t>
        </is>
      </c>
      <c r="B10" s="25">
        <f>EDATE(B8,-12)</f>
        <v/>
      </c>
      <c r="C10" s="11" t="inlineStr">
        <is>
          <t>Fine del periodo, anno precedente</t>
        </is>
      </c>
      <c r="L10" s="13" t="inlineStr">
        <is>
          <t>CLI-069</t>
        </is>
      </c>
      <c r="M10" s="17">
        <f>SUMIFS(tbl_Vendite[Fatturato],tbl_Vendite[ID_Cliente],L10,tbl_Vendite[Data],"&gt;="&amp;Inizio,tbl_Vendite[Data],"&lt;"&amp;Fine)</f>
        <v/>
      </c>
      <c r="N10" s="18">
        <f>IFERROR(SUMIF(Fatt_Clienti,"&gt;="&amp;M10,Fatt_Clienti)/SUM(Fatt_Clienti),0)</f>
        <v/>
      </c>
      <c r="O10" s="19">
        <f>IF(OR(Soglia_A="",Soglia_B=""),"—",IF(N10&lt;=Soglia_A,"A",IF(N10&lt;=Soglia_B,"B","C")))</f>
        <v/>
      </c>
      <c r="U10" t="inlineStr">
        <is>
          <t>Giugno</t>
        </is>
      </c>
    </row>
    <row r="11">
      <c r="A11" s="9" t="inlineStr">
        <is>
          <t>Crit_Canale</t>
        </is>
      </c>
      <c r="B11" s="12">
        <f>IF(B5="Tutti i canali","*",B5)</f>
        <v/>
      </c>
      <c r="C11" s="11" t="inlineStr">
        <is>
          <t>L'asterisco include tutti i canali</t>
        </is>
      </c>
      <c r="L11" s="13" t="inlineStr">
        <is>
          <t>CLI-082</t>
        </is>
      </c>
      <c r="M11" s="17">
        <f>SUMIFS(tbl_Vendite[Fatturato],tbl_Vendite[ID_Cliente],L11,tbl_Vendite[Data],"&gt;="&amp;Inizio,tbl_Vendite[Data],"&lt;"&amp;Fine)</f>
        <v/>
      </c>
      <c r="N11" s="18">
        <f>IFERROR(SUMIF(Fatt_Clienti,"&gt;="&amp;M11,Fatt_Clienti)/SUM(Fatt_Clienti),0)</f>
        <v/>
      </c>
      <c r="O11" s="19">
        <f>IF(OR(Soglia_A="",Soglia_B=""),"—",IF(N11&lt;=Soglia_A,"A",IF(N11&lt;=Soglia_B,"B","C")))</f>
        <v/>
      </c>
      <c r="U11" t="inlineStr">
        <is>
          <t>Luglio</t>
        </is>
      </c>
    </row>
    <row r="12">
      <c r="L12" s="13" t="inlineStr">
        <is>
          <t>CLI-114</t>
        </is>
      </c>
      <c r="M12" s="17">
        <f>SUMIFS(tbl_Vendite[Fatturato],tbl_Vendite[ID_Cliente],L12,tbl_Vendite[Data],"&gt;="&amp;Inizio,tbl_Vendite[Data],"&lt;"&amp;Fine)</f>
        <v/>
      </c>
      <c r="N12" s="18">
        <f>IFERROR(SUMIF(Fatt_Clienti,"&gt;="&amp;M12,Fatt_Clienti)/SUM(Fatt_Clienti),0)</f>
        <v/>
      </c>
      <c r="O12" s="19">
        <f>IF(OR(Soglia_A="",Soglia_B=""),"—",IF(N12&lt;=Soglia_A,"A",IF(N12&lt;=Soglia_B,"B","C")))</f>
        <v/>
      </c>
      <c r="Q12" s="24" t="inlineStr">
        <is>
          <t>Elenco clienti in L: valori incollati e Rimuovi duplicati. In Microsoft 365 puoi usare la funzione UNICI su tbl_Vendite[ID_Cliente].</t>
        </is>
      </c>
      <c r="U12" t="inlineStr">
        <is>
          <t>Agosto</t>
        </is>
      </c>
    </row>
    <row r="13">
      <c r="A13" s="8" t="inlineStr">
        <is>
          <t>Riepilogo mensile — fatturato (filtro Anno + Canale)</t>
        </is>
      </c>
      <c r="F13" s="8" t="inlineStr">
        <is>
          <t>Per categoria — fatturato del periodo</t>
        </is>
      </c>
      <c r="L13" s="13" t="inlineStr">
        <is>
          <t>CLI-116</t>
        </is>
      </c>
      <c r="M13" s="17">
        <f>SUMIFS(tbl_Vendite[Fatturato],tbl_Vendite[ID_Cliente],L13,tbl_Vendite[Data],"&gt;="&amp;Inizio,tbl_Vendite[Data],"&lt;"&amp;Fine)</f>
        <v/>
      </c>
      <c r="N13" s="18">
        <f>IFERROR(SUMIF(Fatt_Clienti,"&gt;="&amp;M13,Fatt_Clienti)/SUM(Fatt_Clienti),0)</f>
        <v/>
      </c>
      <c r="O13" s="19">
        <f>IF(OR(Soglia_A="",Soglia_B=""),"—",IF(N13&lt;=Soglia_A,"A",IF(N13&lt;=Soglia_B,"B","C")))</f>
        <v/>
      </c>
      <c r="U13" t="inlineStr">
        <is>
          <t>Settembre</t>
        </is>
      </c>
    </row>
    <row r="14">
      <c r="A14" s="7" t="inlineStr">
        <is>
          <t>N</t>
        </is>
      </c>
      <c r="B14" s="7" t="inlineStr">
        <is>
          <t>Mese</t>
        </is>
      </c>
      <c r="C14" s="29">
        <f>Anno_Scelto</f>
        <v/>
      </c>
      <c r="D14" s="29">
        <f>Anno_Scelto-1</f>
        <v/>
      </c>
      <c r="F14" s="7" t="inlineStr">
        <is>
          <t>Categoria</t>
        </is>
      </c>
      <c r="G14" s="7" t="inlineStr">
        <is>
          <t>Fatturato</t>
        </is>
      </c>
      <c r="L14" s="13" t="inlineStr">
        <is>
          <t>CLI-117</t>
        </is>
      </c>
      <c r="M14" s="17">
        <f>SUMIFS(tbl_Vendite[Fatturato],tbl_Vendite[ID_Cliente],L14,tbl_Vendite[Data],"&gt;="&amp;Inizio,tbl_Vendite[Data],"&lt;"&amp;Fine)</f>
        <v/>
      </c>
      <c r="N14" s="18">
        <f>IFERROR(SUMIF(Fatt_Clienti,"&gt;="&amp;M14,Fatt_Clienti)/SUM(Fatt_Clienti),0)</f>
        <v/>
      </c>
      <c r="O14" s="19">
        <f>IF(OR(Soglia_A="",Soglia_B=""),"—",IF(N14&lt;=Soglia_A,"A",IF(N14&lt;=Soglia_B,"B","C")))</f>
        <v/>
      </c>
      <c r="U14" t="inlineStr">
        <is>
          <t>Ottobre</t>
        </is>
      </c>
    </row>
    <row r="15">
      <c r="A15" s="13" t="n">
        <v>1</v>
      </c>
      <c r="B15" s="13" t="inlineStr">
        <is>
          <t>Gen</t>
        </is>
      </c>
      <c r="C15" s="30">
        <f>SUMIFS(tbl_Vendite[Fatturato],tbl_Vendite[Data],"&gt;="&amp;DATE(Anno_Scelto,A15,1),tbl_Vendite[Data],"&lt;"&amp;DATE(Anno_Scelto,A15+1,1),tbl_Vendite[Canale],Crit_Canale)</f>
        <v/>
      </c>
      <c r="D15" s="30">
        <f>SUMIFS(tbl_Vendite[Fatturato],tbl_Vendite[Data],"&gt;="&amp;DATE(Anno_Scelto-1,A15,1),tbl_Vendite[Data],"&lt;"&amp;DATE(Anno_Scelto-1,A15+1,1),tbl_Vendite[Canale],Crit_Canale)</f>
        <v/>
      </c>
      <c r="F15" s="13" t="inlineStr">
        <is>
          <t>Olio</t>
        </is>
      </c>
      <c r="G15" s="30">
        <f>SUMIFS(tbl_Vendite[Fatturato],tbl_Vendite[Data],"&gt;="&amp;Inizio,tbl_Vendite[Data],"&lt;"&amp;Fine,tbl_Vendite[Canale],Crit_Canale,tbl_Vendite[Categoria],F15)</f>
        <v/>
      </c>
      <c r="L15" s="13" t="inlineStr">
        <is>
          <t>CLI-132</t>
        </is>
      </c>
      <c r="M15" s="17">
        <f>SUMIFS(tbl_Vendite[Fatturato],tbl_Vendite[ID_Cliente],L15,tbl_Vendite[Data],"&gt;="&amp;Inizio,tbl_Vendite[Data],"&lt;"&amp;Fine)</f>
        <v/>
      </c>
      <c r="N15" s="18">
        <f>IFERROR(SUMIF(Fatt_Clienti,"&gt;="&amp;M15,Fatt_Clienti)/SUM(Fatt_Clienti),0)</f>
        <v/>
      </c>
      <c r="O15" s="19">
        <f>IF(OR(Soglia_A="",Soglia_B=""),"—",IF(N15&lt;=Soglia_A,"A",IF(N15&lt;=Soglia_B,"B","C")))</f>
        <v/>
      </c>
      <c r="U15" t="inlineStr">
        <is>
          <t>Novembre</t>
        </is>
      </c>
    </row>
    <row r="16">
      <c r="A16" s="13" t="n">
        <v>2</v>
      </c>
      <c r="B16" s="13" t="inlineStr">
        <is>
          <t>Feb</t>
        </is>
      </c>
      <c r="C16" s="30">
        <f>SUMIFS(tbl_Vendite[Fatturato],tbl_Vendite[Data],"&gt;="&amp;DATE(Anno_Scelto,A16,1),tbl_Vendite[Data],"&lt;"&amp;DATE(Anno_Scelto,A16+1,1),tbl_Vendite[Canale],Crit_Canale)</f>
        <v/>
      </c>
      <c r="D16" s="30">
        <f>SUMIFS(tbl_Vendite[Fatturato],tbl_Vendite[Data],"&gt;="&amp;DATE(Anno_Scelto-1,A16,1),tbl_Vendite[Data],"&lt;"&amp;DATE(Anno_Scelto-1,A16+1,1),tbl_Vendite[Canale],Crit_Canale)</f>
        <v/>
      </c>
      <c r="F16" s="13" t="inlineStr">
        <is>
          <t>Pasta</t>
        </is>
      </c>
      <c r="G16" s="30">
        <f>SUMIFS(tbl_Vendite[Fatturato],tbl_Vendite[Data],"&gt;="&amp;Inizio,tbl_Vendite[Data],"&lt;"&amp;Fine,tbl_Vendite[Canale],Crit_Canale,tbl_Vendite[Categoria],F16)</f>
        <v/>
      </c>
      <c r="L16" s="13" t="inlineStr">
        <is>
          <t>CLI-140</t>
        </is>
      </c>
      <c r="M16" s="17">
        <f>SUMIFS(tbl_Vendite[Fatturato],tbl_Vendite[ID_Cliente],L16,tbl_Vendite[Data],"&gt;="&amp;Inizio,tbl_Vendite[Data],"&lt;"&amp;Fine)</f>
        <v/>
      </c>
      <c r="N16" s="18">
        <f>IFERROR(SUMIF(Fatt_Clienti,"&gt;="&amp;M16,Fatt_Clienti)/SUM(Fatt_Clienti),0)</f>
        <v/>
      </c>
      <c r="O16" s="19">
        <f>IF(OR(Soglia_A="",Soglia_B=""),"—",IF(N16&lt;=Soglia_A,"A",IF(N16&lt;=Soglia_B,"B","C")))</f>
        <v/>
      </c>
      <c r="U16" t="inlineStr">
        <is>
          <t>Dicembre</t>
        </is>
      </c>
    </row>
    <row r="17">
      <c r="A17" s="13" t="n">
        <v>3</v>
      </c>
      <c r="B17" s="13" t="inlineStr">
        <is>
          <t>Mar</t>
        </is>
      </c>
      <c r="C17" s="30">
        <f>SUMIFS(tbl_Vendite[Fatturato],tbl_Vendite[Data],"&gt;="&amp;DATE(Anno_Scelto,A17,1),tbl_Vendite[Data],"&lt;"&amp;DATE(Anno_Scelto,A17+1,1),tbl_Vendite[Canale],Crit_Canale)</f>
        <v/>
      </c>
      <c r="D17" s="30">
        <f>SUMIFS(tbl_Vendite[Fatturato],tbl_Vendite[Data],"&gt;="&amp;DATE(Anno_Scelto-1,A17,1),tbl_Vendite[Data],"&lt;"&amp;DATE(Anno_Scelto-1,A17+1,1),tbl_Vendite[Canale],Crit_Canale)</f>
        <v/>
      </c>
      <c r="F17" s="13" t="inlineStr">
        <is>
          <t>Conserve</t>
        </is>
      </c>
      <c r="G17" s="30">
        <f>SUMIFS(tbl_Vendite[Fatturato],tbl_Vendite[Data],"&gt;="&amp;Inizio,tbl_Vendite[Data],"&lt;"&amp;Fine,tbl_Vendite[Canale],Crit_Canale,tbl_Vendite[Categoria],F17)</f>
        <v/>
      </c>
      <c r="L17" s="13" t="inlineStr">
        <is>
          <t>CLI-184</t>
        </is>
      </c>
      <c r="M17" s="17">
        <f>SUMIFS(tbl_Vendite[Fatturato],tbl_Vendite[ID_Cliente],L17,tbl_Vendite[Data],"&gt;="&amp;Inizio,tbl_Vendite[Data],"&lt;"&amp;Fine)</f>
        <v/>
      </c>
      <c r="N17" s="18">
        <f>IFERROR(SUMIF(Fatt_Clienti,"&gt;="&amp;M17,Fatt_Clienti)/SUM(Fatt_Clienti),0)</f>
        <v/>
      </c>
      <c r="O17" s="19">
        <f>IF(OR(Soglia_A="",Soglia_B=""),"—",IF(N17&lt;=Soglia_A,"A",IF(N17&lt;=Soglia_B,"B","C")))</f>
        <v/>
      </c>
    </row>
    <row r="18">
      <c r="A18" s="13" t="n">
        <v>4</v>
      </c>
      <c r="B18" s="13" t="inlineStr">
        <is>
          <t>Apr</t>
        </is>
      </c>
      <c r="C18" s="30">
        <f>SUMIFS(tbl_Vendite[Fatturato],tbl_Vendite[Data],"&gt;="&amp;DATE(Anno_Scelto,A18,1),tbl_Vendite[Data],"&lt;"&amp;DATE(Anno_Scelto,A18+1,1),tbl_Vendite[Canale],Crit_Canale)</f>
        <v/>
      </c>
      <c r="D18" s="30">
        <f>SUMIFS(tbl_Vendite[Fatturato],tbl_Vendite[Data],"&gt;="&amp;DATE(Anno_Scelto-1,A18,1),tbl_Vendite[Data],"&lt;"&amp;DATE(Anno_Scelto-1,A18+1,1),tbl_Vendite[Canale],Crit_Canale)</f>
        <v/>
      </c>
      <c r="F18" s="13" t="inlineStr">
        <is>
          <t>Vino</t>
        </is>
      </c>
      <c r="G18" s="30">
        <f>SUMIFS(tbl_Vendite[Fatturato],tbl_Vendite[Data],"&gt;="&amp;Inizio,tbl_Vendite[Data],"&lt;"&amp;Fine,tbl_Vendite[Canale],Crit_Canale,tbl_Vendite[Categoria],F18)</f>
        <v/>
      </c>
      <c r="L18" s="13" t="inlineStr">
        <is>
          <t>CLI-187</t>
        </is>
      </c>
      <c r="M18" s="17">
        <f>SUMIFS(tbl_Vendite[Fatturato],tbl_Vendite[ID_Cliente],L18,tbl_Vendite[Data],"&gt;="&amp;Inizio,tbl_Vendite[Data],"&lt;"&amp;Fine)</f>
        <v/>
      </c>
      <c r="N18" s="18">
        <f>IFERROR(SUMIF(Fatt_Clienti,"&gt;="&amp;M18,Fatt_Clienti)/SUM(Fatt_Clienti),0)</f>
        <v/>
      </c>
      <c r="O18" s="19">
        <f>IF(OR(Soglia_A="",Soglia_B=""),"—",IF(N18&lt;=Soglia_A,"A",IF(N18&lt;=Soglia_B,"B","C")))</f>
        <v/>
      </c>
    </row>
    <row r="19">
      <c r="A19" s="13" t="n">
        <v>5</v>
      </c>
      <c r="B19" s="13" t="inlineStr">
        <is>
          <t>Mag</t>
        </is>
      </c>
      <c r="C19" s="30">
        <f>SUMIFS(tbl_Vendite[Fatturato],tbl_Vendite[Data],"&gt;="&amp;DATE(Anno_Scelto,A19,1),tbl_Vendite[Data],"&lt;"&amp;DATE(Anno_Scelto,A19+1,1),tbl_Vendite[Canale],Crit_Canale)</f>
        <v/>
      </c>
      <c r="D19" s="30">
        <f>SUMIFS(tbl_Vendite[Fatturato],tbl_Vendite[Data],"&gt;="&amp;DATE(Anno_Scelto-1,A19,1),tbl_Vendite[Data],"&lt;"&amp;DATE(Anno_Scelto-1,A19+1,1),tbl_Vendite[Canale],Crit_Canale)</f>
        <v/>
      </c>
      <c r="F19" s="31" t="inlineStr">
        <is>
          <t>Totale</t>
        </is>
      </c>
      <c r="G19" s="32">
        <f>SUM(G15:G18)</f>
        <v/>
      </c>
      <c r="L19" s="13" t="inlineStr">
        <is>
          <t>CLI-203</t>
        </is>
      </c>
      <c r="M19" s="17">
        <f>SUMIFS(tbl_Vendite[Fatturato],tbl_Vendite[ID_Cliente],L19,tbl_Vendite[Data],"&gt;="&amp;Inizio,tbl_Vendite[Data],"&lt;"&amp;Fine)</f>
        <v/>
      </c>
      <c r="N19" s="18">
        <f>IFERROR(SUMIF(Fatt_Clienti,"&gt;="&amp;M19,Fatt_Clienti)/SUM(Fatt_Clienti),0)</f>
        <v/>
      </c>
      <c r="O19" s="19">
        <f>IF(OR(Soglia_A="",Soglia_B=""),"—",IF(N19&lt;=Soglia_A,"A",IF(N19&lt;=Soglia_B,"B","C")))</f>
        <v/>
      </c>
    </row>
    <row r="20">
      <c r="A20" s="13" t="n">
        <v>6</v>
      </c>
      <c r="B20" s="13" t="inlineStr">
        <is>
          <t>Giu</t>
        </is>
      </c>
      <c r="C20" s="30">
        <f>SUMIFS(tbl_Vendite[Fatturato],tbl_Vendite[Data],"&gt;="&amp;DATE(Anno_Scelto,A20,1),tbl_Vendite[Data],"&lt;"&amp;DATE(Anno_Scelto,A20+1,1),tbl_Vendite[Canale],Crit_Canale)</f>
        <v/>
      </c>
      <c r="D20" s="30">
        <f>SUMIFS(tbl_Vendite[Fatturato],tbl_Vendite[Data],"&gt;="&amp;DATE(Anno_Scelto-1,A20,1),tbl_Vendite[Data],"&lt;"&amp;DATE(Anno_Scelto-1,A20+1,1),tbl_Vendite[Canale],Crit_Canale)</f>
        <v/>
      </c>
      <c r="F20" s="8" t="inlineStr">
        <is>
          <t>Per canale — numero ordini del periodo</t>
        </is>
      </c>
      <c r="L20" s="13" t="inlineStr">
        <is>
          <t>CLI-218</t>
        </is>
      </c>
      <c r="M20" s="17">
        <f>SUMIFS(tbl_Vendite[Fatturato],tbl_Vendite[ID_Cliente],L20,tbl_Vendite[Data],"&gt;="&amp;Inizio,tbl_Vendite[Data],"&lt;"&amp;Fine)</f>
        <v/>
      </c>
      <c r="N20" s="18">
        <f>IFERROR(SUMIF(Fatt_Clienti,"&gt;="&amp;M20,Fatt_Clienti)/SUM(Fatt_Clienti),0)</f>
        <v/>
      </c>
      <c r="O20" s="19">
        <f>IF(OR(Soglia_A="",Soglia_B=""),"—",IF(N20&lt;=Soglia_A,"A",IF(N20&lt;=Soglia_B,"B","C")))</f>
        <v/>
      </c>
    </row>
    <row r="21">
      <c r="A21" s="13" t="n">
        <v>7</v>
      </c>
      <c r="B21" s="13" t="inlineStr">
        <is>
          <t>Lug</t>
        </is>
      </c>
      <c r="C21" s="30">
        <f>SUMIFS(tbl_Vendite[Fatturato],tbl_Vendite[Data],"&gt;="&amp;DATE(Anno_Scelto,A21,1),tbl_Vendite[Data],"&lt;"&amp;DATE(Anno_Scelto,A21+1,1),tbl_Vendite[Canale],Crit_Canale)</f>
        <v/>
      </c>
      <c r="D21" s="30">
        <f>SUMIFS(tbl_Vendite[Fatturato],tbl_Vendite[Data],"&gt;="&amp;DATE(Anno_Scelto-1,A21,1),tbl_Vendite[Data],"&lt;"&amp;DATE(Anno_Scelto-1,A21+1,1),tbl_Vendite[Canale],Crit_Canale)</f>
        <v/>
      </c>
      <c r="F21" s="7" t="inlineStr">
        <is>
          <t>Canale</t>
        </is>
      </c>
      <c r="G21" s="7" t="inlineStr">
        <is>
          <t>Numero ordini</t>
        </is>
      </c>
      <c r="L21" s="13" t="inlineStr">
        <is>
          <t>CLI-226</t>
        </is>
      </c>
      <c r="M21" s="17">
        <f>SUMIFS(tbl_Vendite[Fatturato],tbl_Vendite[ID_Cliente],L21,tbl_Vendite[Data],"&gt;="&amp;Inizio,tbl_Vendite[Data],"&lt;"&amp;Fine)</f>
        <v/>
      </c>
      <c r="N21" s="18">
        <f>IFERROR(SUMIF(Fatt_Clienti,"&gt;="&amp;M21,Fatt_Clienti)/SUM(Fatt_Clienti),0)</f>
        <v/>
      </c>
      <c r="O21" s="19">
        <f>IF(OR(Soglia_A="",Soglia_B=""),"—",IF(N21&lt;=Soglia_A,"A",IF(N21&lt;=Soglia_B,"B","C")))</f>
        <v/>
      </c>
    </row>
    <row r="22">
      <c r="A22" s="13" t="n">
        <v>8</v>
      </c>
      <c r="B22" s="13" t="inlineStr">
        <is>
          <t>Ago</t>
        </is>
      </c>
      <c r="C22" s="30">
        <f>SUMIFS(tbl_Vendite[Fatturato],tbl_Vendite[Data],"&gt;="&amp;DATE(Anno_Scelto,A22,1),tbl_Vendite[Data],"&lt;"&amp;DATE(Anno_Scelto,A22+1,1),tbl_Vendite[Canale],Crit_Canale)</f>
        <v/>
      </c>
      <c r="D22" s="30">
        <f>SUMIFS(tbl_Vendite[Fatturato],tbl_Vendite[Data],"&gt;="&amp;DATE(Anno_Scelto-1,A22,1),tbl_Vendite[Data],"&lt;"&amp;DATE(Anno_Scelto-1,A22+1,1),tbl_Vendite[Canale],Crit_Canale)</f>
        <v/>
      </c>
      <c r="F22" s="13" t="inlineStr">
        <is>
          <t>Negozio</t>
        </is>
      </c>
      <c r="G22" s="33">
        <f>COUNTIFS(tbl_Vendite[Data],"&gt;="&amp;Inizio,tbl_Vendite[Data],"&lt;"&amp;Fine,tbl_Vendite[Canale],F22)</f>
        <v/>
      </c>
      <c r="L22" s="13" t="inlineStr">
        <is>
          <t>CLI-242</t>
        </is>
      </c>
      <c r="M22" s="17">
        <f>SUMIFS(tbl_Vendite[Fatturato],tbl_Vendite[ID_Cliente],L22,tbl_Vendite[Data],"&gt;="&amp;Inizio,tbl_Vendite[Data],"&lt;"&amp;Fine)</f>
        <v/>
      </c>
      <c r="N22" s="18">
        <f>IFERROR(SUMIF(Fatt_Clienti,"&gt;="&amp;M22,Fatt_Clienti)/SUM(Fatt_Clienti),0)</f>
        <v/>
      </c>
      <c r="O22" s="19">
        <f>IF(OR(Soglia_A="",Soglia_B=""),"—",IF(N22&lt;=Soglia_A,"A",IF(N22&lt;=Soglia_B,"B","C")))</f>
        <v/>
      </c>
    </row>
    <row r="23">
      <c r="A23" s="13" t="n">
        <v>9</v>
      </c>
      <c r="B23" s="13" t="inlineStr">
        <is>
          <t>Set</t>
        </is>
      </c>
      <c r="C23" s="30">
        <f>SUMIFS(tbl_Vendite[Fatturato],tbl_Vendite[Data],"&gt;="&amp;DATE(Anno_Scelto,A23,1),tbl_Vendite[Data],"&lt;"&amp;DATE(Anno_Scelto,A23+1,1),tbl_Vendite[Canale],Crit_Canale)</f>
        <v/>
      </c>
      <c r="D23" s="30">
        <f>SUMIFS(tbl_Vendite[Fatturato],tbl_Vendite[Data],"&gt;="&amp;DATE(Anno_Scelto-1,A23,1),tbl_Vendite[Data],"&lt;"&amp;DATE(Anno_Scelto-1,A23+1,1),tbl_Vendite[Canale],Crit_Canale)</f>
        <v/>
      </c>
      <c r="F23" s="13" t="inlineStr">
        <is>
          <t>E-commerce</t>
        </is>
      </c>
      <c r="G23" s="33">
        <f>COUNTIFS(tbl_Vendite[Data],"&gt;="&amp;Inizio,tbl_Vendite[Data],"&lt;"&amp;Fine,tbl_Vendite[Canale],F23)</f>
        <v/>
      </c>
      <c r="L23" s="13" t="inlineStr">
        <is>
          <t>CLI-253</t>
        </is>
      </c>
      <c r="M23" s="17">
        <f>SUMIFS(tbl_Vendite[Fatturato],tbl_Vendite[ID_Cliente],L23,tbl_Vendite[Data],"&gt;="&amp;Inizio,tbl_Vendite[Data],"&lt;"&amp;Fine)</f>
        <v/>
      </c>
      <c r="N23" s="18">
        <f>IFERROR(SUMIF(Fatt_Clienti,"&gt;="&amp;M23,Fatt_Clienti)/SUM(Fatt_Clienti),0)</f>
        <v/>
      </c>
      <c r="O23" s="19">
        <f>IF(OR(Soglia_A="",Soglia_B=""),"—",IF(N23&lt;=Soglia_A,"A",IF(N23&lt;=Soglia_B,"B","C")))</f>
        <v/>
      </c>
    </row>
    <row r="24">
      <c r="A24" s="13" t="n">
        <v>10</v>
      </c>
      <c r="B24" s="13" t="inlineStr">
        <is>
          <t>Ott</t>
        </is>
      </c>
      <c r="C24" s="30">
        <f>SUMIFS(tbl_Vendite[Fatturato],tbl_Vendite[Data],"&gt;="&amp;DATE(Anno_Scelto,A24,1),tbl_Vendite[Data],"&lt;"&amp;DATE(Anno_Scelto,A24+1,1),tbl_Vendite[Canale],Crit_Canale)</f>
        <v/>
      </c>
      <c r="D24" s="30">
        <f>SUMIFS(tbl_Vendite[Fatturato],tbl_Vendite[Data],"&gt;="&amp;DATE(Anno_Scelto-1,A24,1),tbl_Vendite[Data],"&lt;"&amp;DATE(Anno_Scelto-1,A24+1,1),tbl_Vendite[Canale],Crit_Canale)</f>
        <v/>
      </c>
      <c r="F24" s="13" t="inlineStr">
        <is>
          <t>Marketplace</t>
        </is>
      </c>
      <c r="G24" s="33">
        <f>COUNTIFS(tbl_Vendite[Data],"&gt;="&amp;Inizio,tbl_Vendite[Data],"&lt;"&amp;Fine,tbl_Vendite[Canale],F24)</f>
        <v/>
      </c>
      <c r="L24" s="13" t="inlineStr">
        <is>
          <t>CLI-279</t>
        </is>
      </c>
      <c r="M24" s="17">
        <f>SUMIFS(tbl_Vendite[Fatturato],tbl_Vendite[ID_Cliente],L24,tbl_Vendite[Data],"&gt;="&amp;Inizio,tbl_Vendite[Data],"&lt;"&amp;Fine)</f>
        <v/>
      </c>
      <c r="N24" s="18">
        <f>IFERROR(SUMIF(Fatt_Clienti,"&gt;="&amp;M24,Fatt_Clienti)/SUM(Fatt_Clienti),0)</f>
        <v/>
      </c>
      <c r="O24" s="19">
        <f>IF(OR(Soglia_A="",Soglia_B=""),"—",IF(N24&lt;=Soglia_A,"A",IF(N24&lt;=Soglia_B,"B","C")))</f>
        <v/>
      </c>
    </row>
    <row r="25">
      <c r="A25" s="13" t="n">
        <v>11</v>
      </c>
      <c r="B25" s="13" t="inlineStr">
        <is>
          <t>Nov</t>
        </is>
      </c>
      <c r="C25" s="30">
        <f>SUMIFS(tbl_Vendite[Fatturato],tbl_Vendite[Data],"&gt;="&amp;DATE(Anno_Scelto,A25,1),tbl_Vendite[Data],"&lt;"&amp;DATE(Anno_Scelto,A25+1,1),tbl_Vendite[Canale],Crit_Canale)</f>
        <v/>
      </c>
      <c r="D25" s="30">
        <f>SUMIFS(tbl_Vendite[Fatturato],tbl_Vendite[Data],"&gt;="&amp;DATE(Anno_Scelto-1,A25,1),tbl_Vendite[Data],"&lt;"&amp;DATE(Anno_Scelto-1,A25+1,1),tbl_Vendite[Canale],Crit_Canale)</f>
        <v/>
      </c>
      <c r="F25" s="13" t="inlineStr">
        <is>
          <t>Agenti B2B</t>
        </is>
      </c>
      <c r="G25" s="33">
        <f>COUNTIFS(tbl_Vendite[Data],"&gt;="&amp;Inizio,tbl_Vendite[Data],"&lt;"&amp;Fine,tbl_Vendite[Canale],F25)</f>
        <v/>
      </c>
      <c r="L25" s="13" t="inlineStr">
        <is>
          <t>CLI-298</t>
        </is>
      </c>
      <c r="M25" s="17">
        <f>SUMIFS(tbl_Vendite[Fatturato],tbl_Vendite[ID_Cliente],L25,tbl_Vendite[Data],"&gt;="&amp;Inizio,tbl_Vendite[Data],"&lt;"&amp;Fine)</f>
        <v/>
      </c>
      <c r="N25" s="18">
        <f>IFERROR(SUMIF(Fatt_Clienti,"&gt;="&amp;M25,Fatt_Clienti)/SUM(Fatt_Clienti),0)</f>
        <v/>
      </c>
      <c r="O25" s="19">
        <f>IF(OR(Soglia_A="",Soglia_B=""),"—",IF(N25&lt;=Soglia_A,"A",IF(N25&lt;=Soglia_B,"B","C")))</f>
        <v/>
      </c>
    </row>
    <row r="26">
      <c r="A26" s="13" t="n">
        <v>12</v>
      </c>
      <c r="B26" s="13" t="inlineStr">
        <is>
          <t>Dic</t>
        </is>
      </c>
      <c r="C26" s="30">
        <f>SUMIFS(tbl_Vendite[Fatturato],tbl_Vendite[Data],"&gt;="&amp;DATE(Anno_Scelto,A26,1),tbl_Vendite[Data],"&lt;"&amp;DATE(Anno_Scelto,A26+1,1),tbl_Vendite[Canale],Crit_Canale)</f>
        <v/>
      </c>
      <c r="D26" s="30">
        <f>SUMIFS(tbl_Vendite[Fatturato],tbl_Vendite[Data],"&gt;="&amp;DATE(Anno_Scelto-1,A26,1),tbl_Vendite[Data],"&lt;"&amp;DATE(Anno_Scelto-1,A26+1,1),tbl_Vendite[Canale],Crit_Canale)</f>
        <v/>
      </c>
      <c r="F26" s="31" t="inlineStr">
        <is>
          <t>Totale</t>
        </is>
      </c>
      <c r="G26" s="26">
        <f>SUM(G22:G25)</f>
        <v/>
      </c>
      <c r="L26" s="13" t="inlineStr">
        <is>
          <t>CLI-305</t>
        </is>
      </c>
      <c r="M26" s="17">
        <f>SUMIFS(tbl_Vendite[Fatturato],tbl_Vendite[ID_Cliente],L26,tbl_Vendite[Data],"&gt;="&amp;Inizio,tbl_Vendite[Data],"&lt;"&amp;Fine)</f>
        <v/>
      </c>
      <c r="N26" s="18">
        <f>IFERROR(SUMIF(Fatt_Clienti,"&gt;="&amp;M26,Fatt_Clienti)/SUM(Fatt_Clienti),0)</f>
        <v/>
      </c>
      <c r="O26" s="19">
        <f>IF(OR(Soglia_A="",Soglia_B=""),"—",IF(N26&lt;=Soglia_A,"A",IF(N26&lt;=Soglia_B,"B","C")))</f>
        <v/>
      </c>
    </row>
    <row r="27">
      <c r="A27" s="13" t="n"/>
      <c r="B27" s="31" t="inlineStr">
        <is>
          <t>Totale</t>
        </is>
      </c>
      <c r="C27" s="32">
        <f>SUM(C15:C26)</f>
        <v/>
      </c>
      <c r="D27" s="32">
        <f>SUM(D15:D26)</f>
        <v/>
      </c>
      <c r="L27" s="13" t="inlineStr">
        <is>
          <t>CLI-312</t>
        </is>
      </c>
      <c r="M27" s="17">
        <f>SUMIFS(tbl_Vendite[Fatturato],tbl_Vendite[ID_Cliente],L27,tbl_Vendite[Data],"&gt;="&amp;Inizio,tbl_Vendite[Data],"&lt;"&amp;Fine)</f>
        <v/>
      </c>
      <c r="N27" s="18">
        <f>IFERROR(SUMIF(Fatt_Clienti,"&gt;="&amp;M27,Fatt_Clienti)/SUM(Fatt_Clienti),0)</f>
        <v/>
      </c>
      <c r="O27" s="19">
        <f>IF(OR(Soglia_A="",Soglia_B=""),"—",IF(N27&lt;=Soglia_A,"A",IF(N27&lt;=Soglia_B,"B","C")))</f>
        <v/>
      </c>
    </row>
    <row r="28">
      <c r="L28" s="13" t="inlineStr">
        <is>
          <t>CLI-321</t>
        </is>
      </c>
      <c r="M28" s="17">
        <f>SUMIFS(tbl_Vendite[Fatturato],tbl_Vendite[ID_Cliente],L28,tbl_Vendite[Data],"&gt;="&amp;Inizio,tbl_Vendite[Data],"&lt;"&amp;Fine)</f>
        <v/>
      </c>
      <c r="N28" s="18">
        <f>IFERROR(SUMIF(Fatt_Clienti,"&gt;="&amp;M28,Fatt_Clienti)/SUM(Fatt_Clienti),0)</f>
        <v/>
      </c>
      <c r="O28" s="19">
        <f>IF(OR(Soglia_A="",Soglia_B=""),"—",IF(N28&lt;=Soglia_A,"A",IF(N28&lt;=Soglia_B,"B","C")))</f>
        <v/>
      </c>
    </row>
    <row r="29">
      <c r="L29" s="13" t="inlineStr">
        <is>
          <t>CLI-347</t>
        </is>
      </c>
      <c r="M29" s="17">
        <f>SUMIFS(tbl_Vendite[Fatturato],tbl_Vendite[ID_Cliente],L29,tbl_Vendite[Data],"&gt;="&amp;Inizio,tbl_Vendite[Data],"&lt;"&amp;Fine)</f>
        <v/>
      </c>
      <c r="N29" s="18">
        <f>IFERROR(SUMIF(Fatt_Clienti,"&gt;="&amp;M29,Fatt_Clienti)/SUM(Fatt_Clienti),0)</f>
        <v/>
      </c>
      <c r="O29" s="19">
        <f>IF(OR(Soglia_A="",Soglia_B=""),"—",IF(N29&lt;=Soglia_A,"A",IF(N29&lt;=Soglia_B,"B","C")))</f>
        <v/>
      </c>
    </row>
    <row r="30">
      <c r="A30" s="34" t="inlineStr">
        <is>
          <t>Questo file calcola con SOMMA.PIÙ.SE e CONTA.PIÙ.SE invece che con tabelle pivot e filtri dei dati, perché si aggiorna da solo quando aggiungi righe a tbl_Vendite (niente Aggiorna tutti) e si apre uguale in Excel, Google Fogli e LibreOffice. La tabella pivot del Passo 3 resta il modo per controllare i totali: il totale generale di Fatturato deve coincidere con C27 (Tutti i mesi, Tutti i canali). I fogli Calcoli e Dashboard sono protetti senza password (Revisione &gt; Rimuovi protezione foglio).</t>
        </is>
      </c>
      <c r="L30" s="13" t="inlineStr">
        <is>
          <t>CLI-356</t>
        </is>
      </c>
      <c r="M30" s="17">
        <f>SUMIFS(tbl_Vendite[Fatturato],tbl_Vendite[ID_Cliente],L30,tbl_Vendite[Data],"&gt;="&amp;Inizio,tbl_Vendite[Data],"&lt;"&amp;Fine)</f>
        <v/>
      </c>
      <c r="N30" s="18">
        <f>IFERROR(SUMIF(Fatt_Clienti,"&gt;="&amp;M30,Fatt_Clienti)/SUM(Fatt_Clienti),0)</f>
        <v/>
      </c>
      <c r="O30" s="19">
        <f>IF(OR(Soglia_A="",Soglia_B=""),"—",IF(N30&lt;=Soglia_A,"A",IF(N30&lt;=Soglia_B,"B","C")))</f>
        <v/>
      </c>
    </row>
    <row r="31">
      <c r="L31" s="13" t="inlineStr">
        <is>
          <t>CLI-393</t>
        </is>
      </c>
      <c r="M31" s="17">
        <f>SUMIFS(tbl_Vendite[Fatturato],tbl_Vendite[ID_Cliente],L31,tbl_Vendite[Data],"&gt;="&amp;Inizio,tbl_Vendite[Data],"&lt;"&amp;Fine)</f>
        <v/>
      </c>
      <c r="N31" s="18">
        <f>IFERROR(SUMIF(Fatt_Clienti,"&gt;="&amp;M31,Fatt_Clienti)/SUM(Fatt_Clienti),0)</f>
        <v/>
      </c>
      <c r="O31" s="19">
        <f>IF(OR(Soglia_A="",Soglia_B=""),"—",IF(N31&lt;=Soglia_A,"A",IF(N31&lt;=Soglia_B,"B","C")))</f>
        <v/>
      </c>
    </row>
    <row r="32"/>
    <row r="33"/>
    <row r="34"/>
    <row r="35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30:H35"/>
    <mergeCell ref="Q12:R17"/>
    <mergeCell ref="Q6:R11"/>
  </mergeCells>
  <conditionalFormatting sqref="H4:H8">
    <cfRule type="expression" priority="1" dxfId="0">
      <formula>AND(ISNUMBER(H4),H4&gt;0)</formula>
    </cfRule>
    <cfRule type="expression" priority="2" dxfId="1">
      <formula>AND(ISNUMBER(H4),H4&lt;0)</formula>
    </cfRule>
  </conditionalFormatting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49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2" customWidth="1" min="14" max="14"/>
  </cols>
  <sheetData>
    <row r="1">
      <c r="A1" s="35" t="n"/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</row>
    <row r="2" ht="30" customHeight="1">
      <c r="A2" s="35" t="n"/>
      <c r="B2" s="36" t="inlineStr">
        <is>
          <t>Analisi delle vendite</t>
        </is>
      </c>
      <c r="C2" s="35" t="n"/>
      <c r="D2" s="35" t="n"/>
      <c r="E2" s="35" t="n"/>
      <c r="F2" s="35" t="n"/>
      <c r="G2" s="35" t="n"/>
      <c r="H2" s="35" t="n"/>
      <c r="I2" s="37" t="inlineStr">
        <is>
          <t>Esempio ipotetico — orova.vn</t>
        </is>
      </c>
      <c r="N2" s="35" t="n"/>
    </row>
    <row r="3" ht="24" customHeight="1">
      <c r="A3" s="35" t="n"/>
      <c r="B3" s="38" t="inlineStr">
        <is>
          <t>Anno</t>
        </is>
      </c>
      <c r="C3" s="39" t="n">
        <v>2026</v>
      </c>
      <c r="D3" s="40" t="n"/>
      <c r="E3" s="38" t="inlineStr">
        <is>
          <t>Mese</t>
        </is>
      </c>
      <c r="F3" s="39" t="inlineStr">
        <is>
          <t>Gennaio</t>
        </is>
      </c>
      <c r="G3" s="40" t="n"/>
      <c r="H3" s="38" t="inlineStr">
        <is>
          <t>Canale</t>
        </is>
      </c>
      <c r="I3" s="39" t="inlineStr">
        <is>
          <t>Tutti i canali</t>
        </is>
      </c>
      <c r="J3" s="40" t="n"/>
      <c r="K3" s="35" t="n"/>
      <c r="L3" s="35" t="n"/>
      <c r="M3" s="35" t="n"/>
      <c r="N3" s="35" t="n"/>
    </row>
    <row r="4" ht="8" customHeight="1">
      <c r="A4" s="35" t="n"/>
      <c r="B4" s="35" t="n"/>
      <c r="C4" s="35" t="n"/>
      <c r="D4" s="35" t="n"/>
      <c r="E4" s="35" t="n"/>
      <c r="F4" s="35" t="n"/>
      <c r="G4" s="35" t="n"/>
      <c r="H4" s="35" t="n"/>
      <c r="I4" s="35" t="n"/>
      <c r="J4" s="35" t="n"/>
      <c r="K4" s="35" t="n"/>
      <c r="L4" s="35" t="n"/>
      <c r="M4" s="35" t="n"/>
      <c r="N4" s="35" t="n"/>
    </row>
    <row r="5" ht="20" customHeight="1">
      <c r="A5" s="35" t="n"/>
      <c r="B5" s="41" t="inlineStr">
        <is>
          <t>FATTURATO</t>
        </is>
      </c>
      <c r="C5" s="42" t="n"/>
      <c r="D5" s="43" t="n"/>
      <c r="E5" s="41" t="inlineStr">
        <is>
          <t>MARGINE %</t>
        </is>
      </c>
      <c r="F5" s="42" t="n"/>
      <c r="G5" s="43" t="n"/>
      <c r="H5" s="41" t="inlineStr">
        <is>
          <t>NUMERO ORDINI</t>
        </is>
      </c>
      <c r="I5" s="42" t="n"/>
      <c r="J5" s="43" t="n"/>
      <c r="K5" s="41" t="inlineStr">
        <is>
          <t>SCONTRINO MEDIO</t>
        </is>
      </c>
      <c r="L5" s="42" t="n"/>
      <c r="M5" s="43" t="n"/>
      <c r="N5" s="35" t="n"/>
    </row>
    <row r="6" ht="36" customHeight="1">
      <c r="A6" s="35" t="n"/>
      <c r="B6" s="44">
        <f>Calcoli!$F$4</f>
        <v/>
      </c>
      <c r="C6" s="45" t="n"/>
      <c r="D6" s="46" t="n"/>
      <c r="E6" s="47">
        <f>Calcoli!$F$6</f>
        <v/>
      </c>
      <c r="F6" s="45" t="n"/>
      <c r="G6" s="46" t="n"/>
      <c r="H6" s="48">
        <f>Calcoli!$F$7</f>
        <v/>
      </c>
      <c r="I6" s="45" t="n"/>
      <c r="J6" s="46" t="n"/>
      <c r="K6" s="44">
        <f>Calcoli!$F$8</f>
        <v/>
      </c>
      <c r="L6" s="45" t="n"/>
      <c r="M6" s="46" t="n"/>
      <c r="N6" s="35" t="n"/>
    </row>
    <row r="7" ht="18" customHeight="1">
      <c r="A7" s="35" t="n"/>
      <c r="B7" s="49">
        <f>Calcoli!$H$4</f>
        <v/>
      </c>
      <c r="C7" s="45" t="n"/>
      <c r="D7" s="46" t="n"/>
      <c r="E7" s="50">
        <f>Calcoli!$H$6</f>
        <v/>
      </c>
      <c r="F7" s="45" t="n"/>
      <c r="G7" s="46" t="n"/>
      <c r="H7" s="49">
        <f>Calcoli!$H$7</f>
        <v/>
      </c>
      <c r="I7" s="45" t="n"/>
      <c r="J7" s="46" t="n"/>
      <c r="K7" s="49">
        <f>Calcoli!$H$8</f>
        <v/>
      </c>
      <c r="L7" s="45" t="n"/>
      <c r="M7" s="46" t="n"/>
      <c r="N7" s="35" t="n"/>
    </row>
    <row r="8" ht="18" customHeight="1">
      <c r="A8" s="35" t="n"/>
      <c r="B8" s="51">
        <f>Calcoli!$G$4</f>
        <v/>
      </c>
      <c r="C8" s="52" t="n"/>
      <c r="D8" s="53" t="n"/>
      <c r="E8" s="54">
        <f>Calcoli!$G$6</f>
        <v/>
      </c>
      <c r="F8" s="52" t="n"/>
      <c r="G8" s="53" t="n"/>
      <c r="H8" s="55">
        <f>Calcoli!$G$7</f>
        <v/>
      </c>
      <c r="I8" s="52" t="n"/>
      <c r="J8" s="53" t="n"/>
      <c r="K8" s="51">
        <f>Calcoli!$G$8</f>
        <v/>
      </c>
      <c r="L8" s="52" t="n"/>
      <c r="M8" s="53" t="n"/>
      <c r="N8" s="35" t="n"/>
    </row>
    <row r="9">
      <c r="A9" s="35" t="n"/>
      <c r="B9" s="35" t="n"/>
      <c r="C9" s="35" t="n"/>
      <c r="D9" s="35" t="n"/>
      <c r="E9" s="35" t="n"/>
      <c r="F9" s="35" t="n"/>
      <c r="G9" s="35" t="n"/>
      <c r="H9" s="35" t="n"/>
      <c r="I9" s="35" t="n"/>
      <c r="J9" s="35" t="n"/>
      <c r="K9" s="35" t="n"/>
      <c r="L9" s="35" t="n"/>
      <c r="M9" s="35" t="n"/>
      <c r="N9" s="35" t="n"/>
    </row>
    <row r="10">
      <c r="A10" s="35" t="n"/>
      <c r="B10" s="35" t="n"/>
      <c r="C10" s="35" t="n"/>
      <c r="D10" s="35" t="n"/>
      <c r="E10" s="35" t="n"/>
      <c r="F10" s="35" t="n"/>
      <c r="G10" s="35" t="n"/>
      <c r="H10" s="35" t="n"/>
      <c r="I10" s="35" t="n"/>
      <c r="J10" s="35" t="n"/>
      <c r="K10" s="35" t="n"/>
      <c r="L10" s="35" t="n"/>
      <c r="M10" s="35" t="n"/>
      <c r="N10" s="35" t="n"/>
    </row>
    <row r="11">
      <c r="A11" s="35" t="n"/>
      <c r="B11" s="35" t="n"/>
      <c r="C11" s="35" t="n"/>
      <c r="D11" s="35" t="n"/>
      <c r="E11" s="35" t="n"/>
      <c r="F11" s="35" t="n"/>
      <c r="G11" s="35" t="n"/>
      <c r="H11" s="35" t="n"/>
      <c r="I11" s="35" t="n"/>
      <c r="J11" s="35" t="n"/>
      <c r="K11" s="35" t="n"/>
      <c r="L11" s="35" t="n"/>
      <c r="M11" s="35" t="n"/>
      <c r="N11" s="35" t="n"/>
    </row>
    <row r="12">
      <c r="A12" s="35" t="n"/>
      <c r="B12" s="35" t="n"/>
      <c r="C12" s="35" t="n"/>
      <c r="D12" s="35" t="n"/>
      <c r="E12" s="35" t="n"/>
      <c r="F12" s="35" t="n"/>
      <c r="G12" s="35" t="n"/>
      <c r="H12" s="35" t="n"/>
      <c r="I12" s="35" t="n"/>
      <c r="J12" s="35" t="n"/>
      <c r="K12" s="35" t="n"/>
      <c r="L12" s="35" t="n"/>
      <c r="M12" s="35" t="n"/>
      <c r="N12" s="35" t="n"/>
    </row>
    <row r="13">
      <c r="A13" s="35" t="n"/>
      <c r="B13" s="35" t="n"/>
      <c r="C13" s="35" t="n"/>
      <c r="D13" s="35" t="n"/>
      <c r="E13" s="35" t="n"/>
      <c r="F13" s="35" t="n"/>
      <c r="G13" s="35" t="n"/>
      <c r="H13" s="35" t="n"/>
      <c r="I13" s="35" t="n"/>
      <c r="J13" s="35" t="n"/>
      <c r="K13" s="35" t="n"/>
      <c r="L13" s="35" t="n"/>
      <c r="M13" s="35" t="n"/>
      <c r="N13" s="35" t="n"/>
    </row>
    <row r="14">
      <c r="A14" s="35" t="n"/>
      <c r="B14" s="35" t="n"/>
      <c r="C14" s="35" t="n"/>
      <c r="D14" s="35" t="n"/>
      <c r="E14" s="35" t="n"/>
      <c r="F14" s="35" t="n"/>
      <c r="G14" s="35" t="n"/>
      <c r="H14" s="35" t="n"/>
      <c r="I14" s="35" t="n"/>
      <c r="J14" s="35" t="n"/>
      <c r="K14" s="35" t="n"/>
      <c r="L14" s="35" t="n"/>
      <c r="M14" s="35" t="n"/>
      <c r="N14" s="35" t="n"/>
    </row>
    <row r="15">
      <c r="A15" s="35" t="n"/>
      <c r="B15" s="35" t="n"/>
      <c r="C15" s="35" t="n"/>
      <c r="D15" s="35" t="n"/>
      <c r="E15" s="35" t="n"/>
      <c r="F15" s="35" t="n"/>
      <c r="G15" s="35" t="n"/>
      <c r="H15" s="35" t="n"/>
      <c r="I15" s="35" t="n"/>
      <c r="J15" s="35" t="n"/>
      <c r="K15" s="35" t="n"/>
      <c r="L15" s="35" t="n"/>
      <c r="M15" s="35" t="n"/>
      <c r="N15" s="35" t="n"/>
    </row>
    <row r="16">
      <c r="A16" s="35" t="n"/>
      <c r="B16" s="35" t="n"/>
      <c r="C16" s="35" t="n"/>
      <c r="D16" s="35" t="n"/>
      <c r="E16" s="35" t="n"/>
      <c r="F16" s="35" t="n"/>
      <c r="G16" s="35" t="n"/>
      <c r="H16" s="35" t="n"/>
      <c r="I16" s="35" t="n"/>
      <c r="J16" s="35" t="n"/>
      <c r="K16" s="35" t="n"/>
      <c r="L16" s="35" t="n"/>
      <c r="M16" s="35" t="n"/>
      <c r="N16" s="35" t="n"/>
    </row>
    <row r="17">
      <c r="A17" s="35" t="n"/>
      <c r="B17" s="35" t="n"/>
      <c r="C17" s="35" t="n"/>
      <c r="D17" s="35" t="n"/>
      <c r="E17" s="35" t="n"/>
      <c r="F17" s="35" t="n"/>
      <c r="G17" s="35" t="n"/>
      <c r="H17" s="35" t="n"/>
      <c r="I17" s="35" t="n"/>
      <c r="J17" s="35" t="n"/>
      <c r="K17" s="35" t="n"/>
      <c r="L17" s="35" t="n"/>
      <c r="M17" s="35" t="n"/>
      <c r="N17" s="35" t="n"/>
    </row>
    <row r="18">
      <c r="A18" s="35" t="n"/>
      <c r="B18" s="35" t="n"/>
      <c r="C18" s="35" t="n"/>
      <c r="D18" s="35" t="n"/>
      <c r="E18" s="35" t="n"/>
      <c r="F18" s="35" t="n"/>
      <c r="G18" s="35" t="n"/>
      <c r="H18" s="35" t="n"/>
      <c r="I18" s="35" t="n"/>
      <c r="J18" s="35" t="n"/>
      <c r="K18" s="35" t="n"/>
      <c r="L18" s="35" t="n"/>
      <c r="M18" s="35" t="n"/>
      <c r="N18" s="35" t="n"/>
    </row>
    <row r="19">
      <c r="A19" s="35" t="n"/>
      <c r="B19" s="35" t="n"/>
      <c r="C19" s="35" t="n"/>
      <c r="D19" s="35" t="n"/>
      <c r="E19" s="35" t="n"/>
      <c r="F19" s="35" t="n"/>
      <c r="G19" s="35" t="n"/>
      <c r="H19" s="35" t="n"/>
      <c r="I19" s="35" t="n"/>
      <c r="J19" s="35" t="n"/>
      <c r="K19" s="35" t="n"/>
      <c r="L19" s="35" t="n"/>
      <c r="M19" s="35" t="n"/>
      <c r="N19" s="35" t="n"/>
    </row>
    <row r="20">
      <c r="A20" s="35" t="n"/>
      <c r="B20" s="35" t="n"/>
      <c r="C20" s="35" t="n"/>
      <c r="D20" s="35" t="n"/>
      <c r="E20" s="35" t="n"/>
      <c r="F20" s="35" t="n"/>
      <c r="G20" s="35" t="n"/>
      <c r="H20" s="35" t="n"/>
      <c r="I20" s="35" t="n"/>
      <c r="J20" s="35" t="n"/>
      <c r="K20" s="35" t="n"/>
      <c r="L20" s="35" t="n"/>
      <c r="M20" s="35" t="n"/>
      <c r="N20" s="35" t="n"/>
    </row>
    <row r="21">
      <c r="A21" s="35" t="n"/>
      <c r="B21" s="35" t="n"/>
      <c r="C21" s="35" t="n"/>
      <c r="D21" s="35" t="n"/>
      <c r="E21" s="35" t="n"/>
      <c r="F21" s="35" t="n"/>
      <c r="G21" s="35" t="n"/>
      <c r="H21" s="35" t="n"/>
      <c r="I21" s="35" t="n"/>
      <c r="J21" s="35" t="n"/>
      <c r="K21" s="35" t="n"/>
      <c r="L21" s="35" t="n"/>
      <c r="M21" s="35" t="n"/>
      <c r="N21" s="35" t="n"/>
    </row>
    <row r="22">
      <c r="A22" s="35" t="n"/>
      <c r="B22" s="35" t="n"/>
      <c r="C22" s="35" t="n"/>
      <c r="D22" s="35" t="n"/>
      <c r="E22" s="35" t="n"/>
      <c r="F22" s="35" t="n"/>
      <c r="G22" s="35" t="n"/>
      <c r="H22" s="35" t="n"/>
      <c r="I22" s="35" t="n"/>
      <c r="J22" s="35" t="n"/>
      <c r="K22" s="35" t="n"/>
      <c r="L22" s="35" t="n"/>
      <c r="M22" s="35" t="n"/>
      <c r="N22" s="35" t="n"/>
    </row>
    <row r="23">
      <c r="A23" s="35" t="n"/>
      <c r="B23" s="35" t="n"/>
      <c r="C23" s="35" t="n"/>
      <c r="D23" s="35" t="n"/>
      <c r="E23" s="35" t="n"/>
      <c r="F23" s="35" t="n"/>
      <c r="G23" s="35" t="n"/>
      <c r="H23" s="35" t="n"/>
      <c r="I23" s="35" t="n"/>
      <c r="J23" s="35" t="n"/>
      <c r="K23" s="35" t="n"/>
      <c r="L23" s="35" t="n"/>
      <c r="M23" s="35" t="n"/>
      <c r="N23" s="35" t="n"/>
    </row>
    <row r="24">
      <c r="A24" s="35" t="n"/>
      <c r="B24" s="35" t="n"/>
      <c r="C24" s="35" t="n"/>
      <c r="D24" s="35" t="n"/>
      <c r="E24" s="35" t="n"/>
      <c r="F24" s="35" t="n"/>
      <c r="G24" s="35" t="n"/>
      <c r="H24" s="35" t="n"/>
      <c r="I24" s="35" t="n"/>
      <c r="J24" s="35" t="n"/>
      <c r="K24" s="35" t="n"/>
      <c r="L24" s="35" t="n"/>
      <c r="M24" s="35" t="n"/>
      <c r="N24" s="35" t="n"/>
    </row>
    <row r="25">
      <c r="A25" s="35" t="n"/>
      <c r="B25" s="35" t="n"/>
      <c r="C25" s="35" t="n"/>
      <c r="D25" s="35" t="n"/>
      <c r="E25" s="35" t="n"/>
      <c r="F25" s="35" t="n"/>
      <c r="G25" s="35" t="n"/>
      <c r="H25" s="35" t="n"/>
      <c r="I25" s="35" t="n"/>
      <c r="J25" s="35" t="n"/>
      <c r="K25" s="35" t="n"/>
      <c r="L25" s="35" t="n"/>
      <c r="M25" s="35" t="n"/>
      <c r="N25" s="35" t="n"/>
    </row>
    <row r="26">
      <c r="A26" s="35" t="n"/>
      <c r="B26" s="35" t="n"/>
      <c r="C26" s="35" t="n"/>
      <c r="D26" s="35" t="n"/>
      <c r="E26" s="35" t="n"/>
      <c r="F26" s="35" t="n"/>
      <c r="G26" s="35" t="n"/>
      <c r="H26" s="35" t="n"/>
      <c r="I26" s="35" t="n"/>
      <c r="J26" s="35" t="n"/>
      <c r="K26" s="35" t="n"/>
      <c r="L26" s="35" t="n"/>
      <c r="M26" s="35" t="n"/>
      <c r="N26" s="35" t="n"/>
    </row>
    <row r="27">
      <c r="A27" s="35" t="n"/>
      <c r="B27" s="35" t="n"/>
      <c r="C27" s="35" t="n"/>
      <c r="D27" s="35" t="n"/>
      <c r="E27" s="35" t="n"/>
      <c r="F27" s="35" t="n"/>
      <c r="G27" s="35" t="n"/>
      <c r="H27" s="35" t="n"/>
      <c r="I27" s="35" t="n"/>
      <c r="J27" s="35" t="n"/>
      <c r="K27" s="35" t="n"/>
      <c r="L27" s="35" t="n"/>
      <c r="M27" s="35" t="n"/>
      <c r="N27" s="35" t="n"/>
    </row>
    <row r="28">
      <c r="A28" s="35" t="n"/>
      <c r="B28" s="35" t="n"/>
      <c r="C28" s="35" t="n"/>
      <c r="D28" s="35" t="n"/>
      <c r="E28" s="35" t="n"/>
      <c r="F28" s="35" t="n"/>
      <c r="G28" s="35" t="n"/>
      <c r="H28" s="35" t="n"/>
      <c r="I28" s="35" t="n"/>
      <c r="J28" s="35" t="n"/>
      <c r="K28" s="35" t="n"/>
      <c r="L28" s="35" t="n"/>
      <c r="M28" s="35" t="n"/>
      <c r="N28" s="35" t="n"/>
    </row>
    <row r="29">
      <c r="A29" s="35" t="n"/>
      <c r="B29" s="35" t="n"/>
      <c r="C29" s="35" t="n"/>
      <c r="D29" s="35" t="n"/>
      <c r="E29" s="35" t="n"/>
      <c r="F29" s="35" t="n"/>
      <c r="G29" s="35" t="n"/>
      <c r="H29" s="35" t="n"/>
      <c r="I29" s="35" t="n"/>
      <c r="J29" s="35" t="n"/>
      <c r="K29" s="35" t="n"/>
      <c r="L29" s="35" t="n"/>
      <c r="M29" s="35" t="n"/>
      <c r="N29" s="35" t="n"/>
    </row>
    <row r="30">
      <c r="A30" s="35" t="n"/>
      <c r="B30" s="35" t="n"/>
      <c r="C30" s="35" t="n"/>
      <c r="D30" s="35" t="n"/>
      <c r="E30" s="35" t="n"/>
      <c r="F30" s="35" t="n"/>
      <c r="G30" s="35" t="n"/>
      <c r="H30" s="35" t="n"/>
      <c r="I30" s="35" t="n"/>
      <c r="J30" s="35" t="n"/>
      <c r="K30" s="35" t="n"/>
      <c r="L30" s="35" t="n"/>
      <c r="M30" s="35" t="n"/>
      <c r="N30" s="35" t="n"/>
    </row>
    <row r="31">
      <c r="A31" s="35" t="n"/>
      <c r="B31" s="35" t="n"/>
      <c r="C31" s="35" t="n"/>
      <c r="D31" s="35" t="n"/>
      <c r="E31" s="35" t="n"/>
      <c r="F31" s="35" t="n"/>
      <c r="G31" s="35" t="n"/>
      <c r="H31" s="35" t="n"/>
      <c r="I31" s="35" t="n"/>
      <c r="J31" s="35" t="n"/>
      <c r="K31" s="35" t="n"/>
      <c r="L31" s="35" t="n"/>
      <c r="M31" s="35" t="n"/>
      <c r="N31" s="35" t="n"/>
    </row>
    <row r="32">
      <c r="A32" s="35" t="n"/>
      <c r="B32" s="35" t="n"/>
      <c r="C32" s="35" t="n"/>
      <c r="D32" s="35" t="n"/>
      <c r="E32" s="35" t="n"/>
      <c r="F32" s="35" t="n"/>
      <c r="G32" s="35" t="n"/>
      <c r="H32" s="35" t="n"/>
      <c r="I32" s="35" t="n"/>
      <c r="J32" s="35" t="n"/>
      <c r="K32" s="35" t="n"/>
      <c r="L32" s="35" t="n"/>
      <c r="M32" s="35" t="n"/>
      <c r="N32" s="35" t="n"/>
    </row>
    <row r="33">
      <c r="A33" s="35" t="n"/>
      <c r="B33" s="35" t="n"/>
      <c r="C33" s="35" t="n"/>
      <c r="D33" s="35" t="n"/>
      <c r="E33" s="35" t="n"/>
      <c r="F33" s="35" t="n"/>
      <c r="G33" s="35" t="n"/>
      <c r="H33" s="35" t="n"/>
      <c r="I33" s="35" t="n"/>
      <c r="J33" s="35" t="n"/>
      <c r="K33" s="35" t="n"/>
      <c r="L33" s="35" t="n"/>
      <c r="M33" s="35" t="n"/>
      <c r="N33" s="35" t="n"/>
    </row>
    <row r="34">
      <c r="A34" s="35" t="n"/>
      <c r="B34" s="35" t="n"/>
      <c r="C34" s="35" t="n"/>
      <c r="D34" s="35" t="n"/>
      <c r="E34" s="35" t="n"/>
      <c r="F34" s="35" t="n"/>
      <c r="G34" s="35" t="n"/>
      <c r="H34" s="35" t="n"/>
      <c r="I34" s="35" t="n"/>
      <c r="J34" s="35" t="n"/>
      <c r="K34" s="35" t="n"/>
      <c r="L34" s="35" t="n"/>
      <c r="M34" s="35" t="n"/>
      <c r="N34" s="35" t="n"/>
    </row>
    <row r="35">
      <c r="A35" s="35" t="n"/>
      <c r="B35" s="35" t="n"/>
      <c r="C35" s="35" t="n"/>
      <c r="D35" s="35" t="n"/>
      <c r="E35" s="35" t="n"/>
      <c r="F35" s="35" t="n"/>
      <c r="G35" s="35" t="n"/>
      <c r="H35" s="35" t="n"/>
      <c r="I35" s="35" t="n"/>
      <c r="J35" s="35" t="n"/>
      <c r="K35" s="35" t="n"/>
      <c r="L35" s="35" t="n"/>
      <c r="M35" s="35" t="n"/>
      <c r="N35" s="35" t="n"/>
    </row>
    <row r="36">
      <c r="A36" s="35" t="n"/>
      <c r="B36" s="35" t="n"/>
      <c r="C36" s="35" t="n"/>
      <c r="D36" s="35" t="n"/>
      <c r="E36" s="35" t="n"/>
      <c r="F36" s="35" t="n"/>
      <c r="G36" s="35" t="n"/>
      <c r="H36" s="35" t="n"/>
      <c r="I36" s="35" t="n"/>
      <c r="J36" s="35" t="n"/>
      <c r="K36" s="35" t="n"/>
      <c r="L36" s="35" t="n"/>
      <c r="M36" s="35" t="n"/>
      <c r="N36" s="35" t="n"/>
    </row>
    <row r="37">
      <c r="A37" s="35" t="n"/>
      <c r="B37" s="35" t="n"/>
      <c r="C37" s="35" t="n"/>
      <c r="D37" s="35" t="n"/>
      <c r="E37" s="35" t="n"/>
      <c r="F37" s="35" t="n"/>
      <c r="G37" s="35" t="n"/>
      <c r="H37" s="35" t="n"/>
      <c r="I37" s="35" t="n"/>
      <c r="J37" s="35" t="n"/>
      <c r="K37" s="35" t="n"/>
      <c r="L37" s="35" t="n"/>
      <c r="M37" s="35" t="n"/>
      <c r="N37" s="35" t="n"/>
    </row>
    <row r="38">
      <c r="A38" s="35" t="n"/>
      <c r="B38" s="35" t="n"/>
      <c r="C38" s="35" t="n"/>
      <c r="D38" s="35" t="n"/>
      <c r="E38" s="35" t="n"/>
      <c r="F38" s="35" t="n"/>
      <c r="G38" s="35" t="n"/>
      <c r="H38" s="35" t="n"/>
      <c r="I38" s="35" t="n"/>
      <c r="J38" s="35" t="n"/>
      <c r="K38" s="35" t="n"/>
      <c r="L38" s="35" t="n"/>
      <c r="M38" s="35" t="n"/>
      <c r="N38" s="35" t="n"/>
    </row>
    <row r="39">
      <c r="A39" s="35" t="n"/>
      <c r="B39" s="35" t="n"/>
      <c r="C39" s="35" t="n"/>
      <c r="D39" s="35" t="n"/>
      <c r="E39" s="35" t="n"/>
      <c r="F39" s="35" t="n"/>
      <c r="G39" s="35" t="n"/>
      <c r="H39" s="35" t="n"/>
      <c r="I39" s="35" t="n"/>
      <c r="J39" s="35" t="n"/>
      <c r="K39" s="35" t="n"/>
      <c r="L39" s="35" t="n"/>
      <c r="M39" s="35" t="n"/>
      <c r="N39" s="35" t="n"/>
    </row>
    <row r="40">
      <c r="A40" s="35" t="n"/>
      <c r="B40" s="35" t="n"/>
      <c r="C40" s="35" t="n"/>
      <c r="D40" s="35" t="n"/>
      <c r="E40" s="35" t="n"/>
      <c r="F40" s="35" t="n"/>
      <c r="G40" s="35" t="n"/>
      <c r="H40" s="35" t="n"/>
      <c r="I40" s="35" t="n"/>
      <c r="J40" s="35" t="n"/>
      <c r="K40" s="35" t="n"/>
      <c r="L40" s="35" t="n"/>
      <c r="M40" s="35" t="n"/>
      <c r="N40" s="35" t="n"/>
    </row>
    <row r="41">
      <c r="A41" s="35" t="n"/>
      <c r="B41" s="35" t="n"/>
      <c r="C41" s="35" t="n"/>
      <c r="D41" s="35" t="n"/>
      <c r="E41" s="35" t="n"/>
      <c r="F41" s="35" t="n"/>
      <c r="G41" s="35" t="n"/>
      <c r="H41" s="35" t="n"/>
      <c r="I41" s="35" t="n"/>
      <c r="J41" s="35" t="n"/>
      <c r="K41" s="35" t="n"/>
      <c r="L41" s="35" t="n"/>
      <c r="M41" s="35" t="n"/>
      <c r="N41" s="35" t="n"/>
    </row>
    <row r="42">
      <c r="A42" s="35" t="n"/>
      <c r="B42" s="56" t="inlineStr">
        <is>
          <t>Come funziona questo file</t>
        </is>
      </c>
      <c r="C42" s="35" t="n"/>
      <c r="D42" s="35" t="n"/>
      <c r="E42" s="35" t="n"/>
      <c r="F42" s="35" t="n"/>
      <c r="G42" s="35" t="n"/>
      <c r="H42" s="35" t="n"/>
      <c r="I42" s="35" t="n"/>
      <c r="J42" s="35" t="n"/>
      <c r="K42" s="35" t="n"/>
      <c r="L42" s="35" t="n"/>
      <c r="M42" s="35" t="n"/>
      <c r="N42" s="35" t="n"/>
    </row>
    <row r="43">
      <c r="A43" s="35" t="n"/>
      <c r="B43" s="57" t="inlineStr">
        <is>
          <t>I menu a discesa Anno (C3), Mese (F3) e Canale (I3) sostituiscono i filtri dei dati: scegli un valore e schede e grafici cambiano insieme. Le schede leggono Calcoli!F4, F6, F7 e F8; la freccia ▲/▼ è la variazione rispetto allo stesso periodo dell'anno precedente (colonna H). Tutto è calcolato con SOMMA.PIÙ.SE e CONTA.PIÙ.SE su tbl_Vendite, quindi non serve Aggiorna tutti. Il grafico mensile mostra sempre i 12 mesi dell'anno scelto; categoria e canale seguono il periodo. Dashboard e Calcoli sono protetti senza password e solo le tre celle dei menu sono sbloccate; il foglio Dati resta libero per le righe nuove.</t>
        </is>
      </c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35" t="n"/>
    </row>
    <row r="44">
      <c r="A44" s="35" t="n"/>
      <c r="B44" s="58" t="n"/>
      <c r="C44" s="58" t="n"/>
      <c r="D44" s="58" t="n"/>
      <c r="E44" s="58" t="n"/>
      <c r="F44" s="58" t="n"/>
      <c r="G44" s="58" t="n"/>
      <c r="H44" s="58" t="n"/>
      <c r="I44" s="58" t="n"/>
      <c r="J44" s="58" t="n"/>
      <c r="K44" s="58" t="n"/>
      <c r="L44" s="58" t="n"/>
      <c r="M44" s="58" t="n"/>
      <c r="N44" s="35" t="n"/>
    </row>
    <row r="45">
      <c r="A45" s="35" t="n"/>
      <c r="B45" s="58" t="n"/>
      <c r="C45" s="58" t="n"/>
      <c r="D45" s="58" t="n"/>
      <c r="E45" s="58" t="n"/>
      <c r="F45" s="58" t="n"/>
      <c r="G45" s="58" t="n"/>
      <c r="H45" s="58" t="n"/>
      <c r="I45" s="58" t="n"/>
      <c r="J45" s="58" t="n"/>
      <c r="K45" s="58" t="n"/>
      <c r="L45" s="58" t="n"/>
      <c r="M45" s="58" t="n"/>
      <c r="N45" s="35" t="n"/>
    </row>
    <row r="46">
      <c r="A46" s="35" t="n"/>
      <c r="B46" s="58" t="n"/>
      <c r="C46" s="58" t="n"/>
      <c r="D46" s="58" t="n"/>
      <c r="E46" s="58" t="n"/>
      <c r="F46" s="58" t="n"/>
      <c r="G46" s="58" t="n"/>
      <c r="H46" s="58" t="n"/>
      <c r="I46" s="58" t="n"/>
      <c r="J46" s="58" t="n"/>
      <c r="K46" s="58" t="n"/>
      <c r="L46" s="58" t="n"/>
      <c r="M46" s="58" t="n"/>
      <c r="N46" s="35" t="n"/>
    </row>
    <row r="47" ht="18" customHeight="1">
      <c r="A47" s="35" t="n"/>
      <c r="B47" s="59" t="inlineStr">
        <is>
          <t>Esempio ipotetico — orova.vn</t>
        </is>
      </c>
      <c r="C47" s="35" t="n"/>
      <c r="D47" s="35" t="n"/>
      <c r="E47" s="35" t="n"/>
      <c r="F47" s="35" t="n"/>
      <c r="G47" s="35" t="n"/>
      <c r="H47" s="35" t="n"/>
      <c r="I47" s="35" t="n"/>
      <c r="J47" s="35" t="n"/>
      <c r="K47" s="35" t="n"/>
      <c r="L47" s="35" t="n"/>
      <c r="M47" s="35" t="n"/>
      <c r="N47" s="35" t="n"/>
    </row>
    <row r="48">
      <c r="A48" s="35" t="n"/>
      <c r="B48" s="35" t="n"/>
      <c r="C48" s="35" t="n"/>
      <c r="D48" s="35" t="n"/>
      <c r="E48" s="35" t="n"/>
      <c r="F48" s="35" t="n"/>
      <c r="G48" s="35" t="n"/>
      <c r="H48" s="35" t="n"/>
      <c r="I48" s="35" t="n"/>
      <c r="J48" s="35" t="n"/>
      <c r="K48" s="35" t="n"/>
      <c r="L48" s="35" t="n"/>
      <c r="M48" s="35" t="n"/>
      <c r="N48" s="35" t="n"/>
    </row>
    <row r="49">
      <c r="A49" s="35" t="n"/>
      <c r="B49" s="35" t="n"/>
      <c r="C49" s="35" t="n"/>
      <c r="D49" s="35" t="n"/>
      <c r="E49" s="35" t="n"/>
      <c r="F49" s="35" t="n"/>
      <c r="G49" s="35" t="n"/>
      <c r="H49" s="35" t="n"/>
      <c r="I49" s="35" t="n"/>
      <c r="J49" s="35" t="n"/>
      <c r="K49" s="35" t="n"/>
      <c r="L49" s="35" t="n"/>
      <c r="M49" s="35" t="n"/>
      <c r="N49" s="3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1">
    <mergeCell ref="B8:D8"/>
    <mergeCell ref="I2:M2"/>
    <mergeCell ref="H7:J7"/>
    <mergeCell ref="E6:G6"/>
    <mergeCell ref="F3:G3"/>
    <mergeCell ref="K8:M8"/>
    <mergeCell ref="E7:G7"/>
    <mergeCell ref="B6:D6"/>
    <mergeCell ref="K7:M7"/>
    <mergeCell ref="I3:J3"/>
    <mergeCell ref="B5:D5"/>
    <mergeCell ref="K6:M6"/>
    <mergeCell ref="H5:J5"/>
    <mergeCell ref="H8:J8"/>
    <mergeCell ref="B43:M46"/>
    <mergeCell ref="B7:D7"/>
    <mergeCell ref="E5:G5"/>
    <mergeCell ref="K5:M5"/>
    <mergeCell ref="E8:G8"/>
    <mergeCell ref="C3:D3"/>
    <mergeCell ref="H6:J6"/>
  </mergeCells>
  <conditionalFormatting sqref="B7">
    <cfRule type="expression" priority="1" dxfId="2">
      <formula>AND(ISNUMBER(B7),B7&gt;0)</formula>
    </cfRule>
    <cfRule type="expression" priority="2" dxfId="3">
      <formula>AND(ISNUMBER(B7),B7&lt;0)</formula>
    </cfRule>
  </conditionalFormatting>
  <conditionalFormatting sqref="E7">
    <cfRule type="expression" priority="3" dxfId="2">
      <formula>AND(ISNUMBER(E7),E7&gt;0)</formula>
    </cfRule>
    <cfRule type="expression" priority="4" dxfId="3">
      <formula>AND(ISNUMBER(E7),E7&lt;0)</formula>
    </cfRule>
  </conditionalFormatting>
  <conditionalFormatting sqref="H7">
    <cfRule type="expression" priority="5" dxfId="2">
      <formula>AND(ISNUMBER(H7),H7&gt;0)</formula>
    </cfRule>
    <cfRule type="expression" priority="6" dxfId="3">
      <formula>AND(ISNUMBER(H7),H7&lt;0)</formula>
    </cfRule>
  </conditionalFormatting>
  <conditionalFormatting sqref="K7">
    <cfRule type="expression" priority="7" dxfId="2">
      <formula>AND(ISNUMBER(K7),K7&gt;0)</formula>
    </cfRule>
    <cfRule type="expression" priority="8" dxfId="3">
      <formula>AND(ISNUMBER(K7),K7&lt;0)</formula>
    </cfRule>
  </conditionalFormatting>
  <dataValidations count="3">
    <dataValidation sqref="C3" showDropDown="0" showInputMessage="0" showErrorMessage="1" allowBlank="0" errorTitle="Anno" error="Scegli un valore dall'elenco." type="list">
      <formula1>Calcoli!$T$4:$T$5</formula1>
    </dataValidation>
    <dataValidation sqref="F3" showDropDown="0" showInputMessage="0" showErrorMessage="1" allowBlank="0" errorTitle="Mese" error="Scegli un valore dall'elenco." type="list">
      <formula1>Calcoli!$U$4:$U$16</formula1>
    </dataValidation>
    <dataValidation sqref="I3" showDropDown="0" showInputMessage="0" showErrorMessage="1" allowBlank="0" errorTitle="Canale" error="Scegli un valore dall'elenco." type="list">
      <formula1>Calcoli!$V$4:$V$8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2026-10-25T10:56:30Z</dcterms:created>
  <dcterms:modified xmlns:dcterms="http://purl.org/dc/terms/" xmlns:xsi="http://www.w3.org/2001/XMLSchema-instance" xsi:type="dcterms:W3CDTF">2026-10-25T10:56:30Z</dcterms:modified>
</cp:coreProperties>
</file>