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BD_Ventas" sheetId="1" state="visible" r:id="rId1"/>
    <sheet xmlns:r="http://schemas.openxmlformats.org/officeDocument/2006/relationships" name="Calculos_Auxiliares" sheetId="2" state="visible" r:id="rId2"/>
    <sheet xmlns:r="http://schemas.openxmlformats.org/officeDocument/2006/relationships" name="Dashboard" sheetId="3" state="visible" r:id="rId3"/>
  </sheets>
  <definedNames>
    <definedName name="_xlnm.Print_Area" localSheetId="1">'Calculos_Auxiliares'!$A$1:$K$68</definedName>
    <definedName name="_xlnm.Print_Area" localSheetId="2">'Dashboard'!$A$1:$N$32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#,##0 &quot;€&quot;"/>
    <numFmt numFmtId="167" formatCode="#,##0.00 &quot;€&quot;"/>
    <numFmt numFmtId="168" formatCode="0.0%"/>
    <numFmt numFmtId="169" formatCode="#,##0.000"/>
  </numFmts>
  <fonts count="15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b val="1"/>
      <sz val="14"/>
    </font>
    <font>
      <name val="Calibri"/>
      <i val="1"/>
      <color rgb="006B7280"/>
      <sz val="10"/>
    </font>
    <font>
      <name val="Calibri"/>
      <b val="1"/>
      <color rgb="00FFFFFF"/>
      <sz val="11"/>
    </font>
    <font>
      <name val="Consolas"/>
      <color rgb="00111111"/>
      <sz val="9"/>
    </font>
    <font>
      <name val="Calibri"/>
      <i val="1"/>
      <color rgb="006B7280"/>
      <sz val="9"/>
    </font>
    <font>
      <name val="Calibri"/>
      <color rgb="006B7280"/>
      <sz val="10"/>
    </font>
    <font>
      <name val="Calibri"/>
      <b val="1"/>
      <color rgb="00111111"/>
      <sz val="20"/>
    </font>
    <font>
      <name val="Calibri"/>
      <color rgb="006B7280"/>
      <sz val="9"/>
    </font>
    <font>
      <name val="Calibri"/>
      <b val="1"/>
      <color rgb="006B7280"/>
      <sz val="10"/>
    </font>
    <font>
      <name val="Calibri"/>
      <b val="1"/>
      <color rgb="00111111"/>
      <sz val="11"/>
    </font>
    <font>
      <name val="Calibri"/>
      <b val="1"/>
      <color rgb="0064748B"/>
      <sz val="9"/>
    </font>
    <font>
      <name val="Calibri"/>
      <b val="1"/>
      <color rgb="00111111"/>
      <sz val="22"/>
    </font>
    <font>
      <name val="Calibri"/>
      <b val="1"/>
      <color rgb="00111111"/>
      <sz val="12"/>
    </font>
  </fonts>
  <fills count="5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3F4F6"/>
      </patternFill>
    </fill>
    <fill>
      <patternFill patternType="solid">
        <fgColor rgb="00F8FAFC"/>
      </patternFill>
    </fill>
  </fills>
  <borders count="14">
    <border>
      <left/>
      <right/>
      <top/>
      <bottom/>
      <diagonal/>
    </border>
    <border>
      <bottom style="medium">
        <color rgb="00111111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 style="thin">
        <color rgb="00D1D5DB"/>
      </left>
      <right/>
      <top/>
      <bottom/>
      <diagonal/>
    </border>
    <border>
      <left style="thin">
        <color rgb="00D1D5DB"/>
      </left>
      <right style="thin">
        <color rgb="00D1D5DB"/>
      </right>
      <top/>
      <bottom/>
      <diagonal/>
    </border>
    <border>
      <left style="thin">
        <color rgb="00D1D5DB"/>
      </left>
      <right style="thin">
        <color rgb="00D1D5DB"/>
      </right>
      <top/>
      <bottom style="thin">
        <color rgb="00D1D5DB"/>
      </bottom>
      <diagonal/>
    </border>
    <border>
      <left style="thin">
        <color rgb="00111111"/>
      </left>
      <right style="thin">
        <color rgb="00111111"/>
      </right>
      <top style="thin">
        <color rgb="00111111"/>
      </top>
      <bottom style="thin">
        <color rgb="00111111"/>
      </bottom>
    </border>
    <border>
      <left style="medium">
        <color rgb="00FFFFFF"/>
      </left>
      <top style="thin">
        <color rgb="00D1D5DB"/>
      </top>
    </border>
    <border>
      <top style="thin">
        <color rgb="00D1D5DB"/>
      </top>
    </border>
    <border>
      <right style="medium">
        <color rgb="00FFFFFF"/>
      </right>
      <top style="thin">
        <color rgb="00D1D5DB"/>
      </top>
    </border>
    <border>
      <left style="medium">
        <color rgb="00FFFFFF"/>
      </left>
      <bottom style="thin">
        <color rgb="00D1D5DB"/>
      </bottom>
    </border>
    <border>
      <bottom style="thin">
        <color rgb="00D1D5DB"/>
      </bottom>
    </border>
    <border>
      <right style="medium">
        <color rgb="00FFFFFF"/>
      </right>
      <bottom style="thin">
        <color rgb="00D1D5DB"/>
      </bottom>
    </border>
    <border>
      <left/>
      <right/>
      <top/>
      <bottom style="thin">
        <color rgb="00D1D5DB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0" fillId="0" borderId="2" pivotButton="0" quotePrefix="0" xfId="0"/>
    <xf numFmtId="1" fontId="0" fillId="0" borderId="2" applyAlignment="1" pivotButton="0" quotePrefix="0" xfId="0">
      <alignment horizontal="right"/>
    </xf>
    <xf numFmtId="0" fontId="5" fillId="3" borderId="2" applyAlignment="1" pivotButton="0" quotePrefix="1" xfId="0">
      <alignment vertical="top" wrapText="1"/>
    </xf>
    <xf numFmtId="0" fontId="6" fillId="0" borderId="0" applyAlignment="1" pivotButton="0" quotePrefix="0" xfId="0">
      <alignment vertical="top" wrapText="1"/>
    </xf>
    <xf numFmtId="0" fontId="0" fillId="0" borderId="2" applyAlignment="1" pivotButton="0" quotePrefix="0" xfId="0">
      <alignment horizontal="right"/>
    </xf>
    <xf numFmtId="0" fontId="0" fillId="0" borderId="4" pivotButton="0" quotePrefix="0" xfId="0"/>
    <xf numFmtId="165" fontId="0" fillId="0" borderId="2" applyAlignment="1" pivotButton="0" quotePrefix="0" xfId="0">
      <alignment horizontal="right"/>
    </xf>
    <xf numFmtId="0" fontId="0" fillId="0" borderId="5" pivotButton="0" quotePrefix="0" xfId="0"/>
    <xf numFmtId="166" fontId="0" fillId="0" borderId="2" pivotButton="0" quotePrefix="0" xfId="0"/>
    <xf numFmtId="3" fontId="0" fillId="0" borderId="2" pivotButton="0" quotePrefix="0" xfId="0"/>
    <xf numFmtId="167" fontId="0" fillId="0" borderId="2" pivotButton="0" quotePrefix="0" xfId="0"/>
    <xf numFmtId="168" fontId="0" fillId="0" borderId="2" pivotButton="0" quotePrefix="0" xfId="0"/>
    <xf numFmtId="3" fontId="0" fillId="0" borderId="0" pivotButton="0" quotePrefix="0" xfId="0"/>
    <xf numFmtId="0" fontId="1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3" fontId="7" fillId="0" borderId="0" pivotButton="0" quotePrefix="0" xfId="0"/>
    <xf numFmtId="169" fontId="7" fillId="0" borderId="0" pivotButton="0" quotePrefix="0" xfId="0"/>
    <xf numFmtId="168" fontId="0" fillId="0" borderId="0" pivotButton="0" quotePrefix="0" xfId="0"/>
    <xf numFmtId="166" fontId="0" fillId="0" borderId="6" applyProtection="1" pivotButton="0" quotePrefix="0" xfId="0">
      <protection locked="0" hidden="0"/>
    </xf>
    <xf numFmtId="0" fontId="8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9" fillId="0" borderId="0" pivotButton="0" quotePrefix="0" xfId="0"/>
    <xf numFmtId="0" fontId="10" fillId="0" borderId="0" applyAlignment="1" pivotButton="0" quotePrefix="0" xfId="0">
      <alignment horizontal="right" vertical="center" indent="1"/>
    </xf>
    <xf numFmtId="0" fontId="11" fillId="0" borderId="6" applyAlignment="1" applyProtection="1" pivotButton="0" quotePrefix="0" xfId="0">
      <alignment horizontal="center" vertical="center"/>
      <protection locked="0" hidden="0"/>
    </xf>
    <xf numFmtId="0" fontId="0" fillId="0" borderId="6" applyProtection="1" pivotButton="0" quotePrefix="0" xfId="0">
      <protection locked="0" hidden="0"/>
    </xf>
    <xf numFmtId="0" fontId="6" fillId="0" borderId="0" pivotButton="0" quotePrefix="0" xfId="0"/>
    <xf numFmtId="0" fontId="12" fillId="4" borderId="7" applyAlignment="1" pivotButton="0" quotePrefix="0" xfId="0">
      <alignment horizontal="center" vertical="bottom"/>
    </xf>
    <xf numFmtId="0" fontId="0" fillId="4" borderId="8" pivotButton="0" quotePrefix="0" xfId="0"/>
    <xf numFmtId="0" fontId="0" fillId="4" borderId="9" pivotButton="0" quotePrefix="0" xfId="0"/>
    <xf numFmtId="166" fontId="13" fillId="4" borderId="10" applyAlignment="1" pivotButton="0" quotePrefix="0" xfId="0">
      <alignment horizontal="center" vertical="center"/>
    </xf>
    <xf numFmtId="0" fontId="0" fillId="4" borderId="11" pivotButton="0" quotePrefix="0" xfId="0"/>
    <xf numFmtId="0" fontId="0" fillId="4" borderId="12" pivotButton="0" quotePrefix="0" xfId="0"/>
    <xf numFmtId="3" fontId="13" fillId="4" borderId="10" applyAlignment="1" pivotButton="0" quotePrefix="0" xfId="0">
      <alignment horizontal="center" vertical="center"/>
    </xf>
    <xf numFmtId="167" fontId="13" fillId="4" borderId="10" applyAlignment="1" pivotButton="0" quotePrefix="0" xfId="0">
      <alignment horizontal="center" vertical="center"/>
    </xf>
    <xf numFmtId="168" fontId="13" fillId="4" borderId="10" applyAlignment="1" pivotButton="0" quotePrefix="0" xfId="0">
      <alignment horizontal="center" vertical="center"/>
    </xf>
    <xf numFmtId="0" fontId="14" fillId="0" borderId="0" pivotButton="0" quotePrefix="0" xfId="0"/>
    <xf numFmtId="0" fontId="0" fillId="0" borderId="11" applyAlignment="1" pivotButton="0" quotePrefix="0" xfId="0">
      <alignment horizontal="left" vertical="center" indent="1"/>
    </xf>
    <xf numFmtId="0" fontId="0" fillId="0" borderId="13" pivotButton="0" quotePrefix="0" xfId="0"/>
    <xf numFmtId="166" fontId="0" fillId="0" borderId="11" applyAlignment="1" pivotButton="0" quotePrefix="0" xfId="0">
      <alignment horizontal="right" vertical="center" indent="1"/>
    </xf>
    <xf numFmtId="168" fontId="0" fillId="0" borderId="11" applyAlignment="1" pivotButton="0" quotePrefix="0" xfId="0">
      <alignment horizontal="right" vertical="center" indent="1"/>
    </xf>
    <xf numFmtId="168" fontId="0" fillId="0" borderId="11" applyAlignment="1" pivotButton="0" quotePrefix="0" xfId="0">
      <alignment horizontal="left" vertical="center" inden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11111"/>
                </a:solidFill>
              </a:defRPr>
            </a:pPr>
            <a:r>
              <a:rPr sz="1100" b="1">
                <a:solidFill>
                  <a:srgbClr val="111111"/>
                </a:solidFill>
              </a:rPr>
              <a:t>Ingreso neto por canal (periodo elegido, todos los canales)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'Calculos_Auxiliares'!B43</f>
            </strRef>
          </tx>
          <spPr>
            <a:solidFill xmlns:a="http://schemas.openxmlformats.org/drawingml/2006/main">
              <a:srgbClr val="111111"/>
            </a:solidFill>
            <a:ln xmlns:a="http://schemas.openxmlformats.org/drawingml/2006/main">
              <a:solidFill>
                <a:srgbClr val="111111"/>
              </a:solidFill>
              <a:prstDash val="solid"/>
            </a:ln>
          </spPr>
          <cat>
            <numRef>
              <f>'Calculos_Auxiliares'!$A$44:$A$47</f>
            </numRef>
          </cat>
          <val>
            <numRef>
              <f>'Calculos_Auxiliares'!$B$44:$B$47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 sz="1100" b="1">
                <a:solidFill>
                  <a:srgbClr val="111111"/>
                </a:solidFill>
              </a:defRPr>
            </a:pPr>
            <a:r>
              <a:rPr sz="1100" b="1">
                <a:solidFill>
                  <a:srgbClr val="111111"/>
                </a:solidFill>
              </a:rPr>
              <a:t>Ingreso neto por mes (año y canal elegidos)</a:t>
            </a:r>
          </a:p>
        </rich>
      </tx>
      <overlay val="0"/>
    </title>
    <plotArea>
      <lineChart>
        <grouping val="standard"/>
        <ser>
          <idx val="0"/>
          <order val="0"/>
          <tx>
            <strRef>
              <f>'Calculos_Auxiliares'!B49</f>
            </strRef>
          </tx>
          <spPr>
            <a:ln xmlns:a="http://schemas.openxmlformats.org/drawingml/2006/main" w="28575">
              <a:solidFill>
                <a:srgbClr val="111111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11111"/>
              </a:solidFill>
              <a:ln xmlns:a="http://schemas.openxmlformats.org/drawingml/2006/main">
                <a:solidFill>
                  <a:srgbClr val="111111"/>
                </a:solidFill>
                <a:prstDash val="solid"/>
              </a:ln>
            </spPr>
          </marker>
          <cat>
            <numRef>
              <f>'Calculos_Auxiliares'!$A$50:$A$61</f>
            </numRef>
          </cat>
          <val>
            <numRef>
              <f>'Calculos_Auxiliares'!$B$50:$B$61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6</row>
      <rowOff>0</rowOff>
    </from>
    <ext cx="4896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6</row>
      <rowOff>0</rowOff>
    </from>
    <ext cx="4896000" cy="266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12" customWidth="1" min="4" max="4"/>
    <col width="22" customWidth="1" min="5" max="5"/>
    <col width="15" customWidth="1" min="6" max="6"/>
    <col width="12" customWidth="1" min="7" max="7"/>
    <col width="15" customWidth="1" min="8" max="8"/>
  </cols>
  <sheetData>
    <row r="1">
      <c r="A1" s="1" t="inlineStr">
        <is>
          <t>ID_Transaccion</t>
        </is>
      </c>
      <c r="B1" s="1" t="inlineStr">
        <is>
          <t>Fecha</t>
        </is>
      </c>
      <c r="C1" s="1" t="inlineStr">
        <is>
          <t>Canal_Venta</t>
        </is>
      </c>
      <c r="D1" s="1" t="inlineStr">
        <is>
          <t>Vendedor</t>
        </is>
      </c>
      <c r="E1" s="1" t="inlineStr">
        <is>
          <t>Producto</t>
        </is>
      </c>
      <c r="F1" s="1" t="inlineStr">
        <is>
          <t>Ingreso_Bruto</t>
        </is>
      </c>
      <c r="G1" s="1" t="inlineStr">
        <is>
          <t>Descuento</t>
        </is>
      </c>
      <c r="H1" s="1" t="inlineStr">
        <is>
          <t>Ingreso_Neto</t>
        </is>
      </c>
    </row>
    <row r="2">
      <c r="A2" t="inlineStr">
        <is>
          <t>TR-1001</t>
        </is>
      </c>
      <c r="B2" s="2" t="n">
        <v>45298</v>
      </c>
      <c r="C2" t="inlineStr">
        <is>
          <t>Venta Directa</t>
        </is>
      </c>
      <c r="D2" t="inlineStr">
        <is>
          <t>Lucía P.</t>
        </is>
      </c>
      <c r="E2" t="inlineStr">
        <is>
          <t>Soporte Premium</t>
        </is>
      </c>
      <c r="F2" s="3" t="n">
        <v>1600</v>
      </c>
      <c r="G2" s="3" t="n">
        <v>160</v>
      </c>
      <c r="H2" s="3">
        <f>F2-G2</f>
        <v/>
      </c>
    </row>
    <row r="3">
      <c r="A3" t="inlineStr">
        <is>
          <t>TR-1002</t>
        </is>
      </c>
      <c r="B3" s="2" t="n">
        <v>45299</v>
      </c>
      <c r="C3" t="inlineStr">
        <is>
          <t>Tienda Online</t>
        </is>
      </c>
      <c r="D3" t="inlineStr">
        <is>
          <t>Marcos S.</t>
        </is>
      </c>
      <c r="E3" t="inlineStr">
        <is>
          <t>Add-on Almacén</t>
        </is>
      </c>
      <c r="F3" s="3" t="n">
        <v>300</v>
      </c>
      <c r="G3" s="3" t="n">
        <v>15</v>
      </c>
      <c r="H3" s="3">
        <f>F3-G3</f>
        <v/>
      </c>
    </row>
    <row r="4">
      <c r="A4" t="inlineStr">
        <is>
          <t>TR-1003</t>
        </is>
      </c>
      <c r="B4" s="2" t="n">
        <v>45303</v>
      </c>
      <c r="C4" t="inlineStr">
        <is>
          <t>Venta Directa</t>
        </is>
      </c>
      <c r="D4" t="inlineStr">
        <is>
          <t>Lucía P.</t>
        </is>
      </c>
      <c r="E4" t="inlineStr">
        <is>
          <t>Soporte Premium</t>
        </is>
      </c>
      <c r="F4" s="3" t="n">
        <v>800</v>
      </c>
      <c r="G4" s="3" t="n">
        <v>120</v>
      </c>
      <c r="H4" s="3">
        <f>F4-G4</f>
        <v/>
      </c>
    </row>
    <row r="5">
      <c r="A5" t="inlineStr">
        <is>
          <t>TR-1004</t>
        </is>
      </c>
      <c r="B5" s="2" t="n">
        <v>45309</v>
      </c>
      <c r="C5" t="inlineStr">
        <is>
          <t>Tienda Online</t>
        </is>
      </c>
      <c r="D5" t="inlineStr">
        <is>
          <t>Carlos M.</t>
        </is>
      </c>
      <c r="E5" t="inlineStr">
        <is>
          <t>Licencia Básica</t>
        </is>
      </c>
      <c r="F5" s="3" t="n">
        <v>450</v>
      </c>
      <c r="G5" s="3" t="n">
        <v>0</v>
      </c>
      <c r="H5" s="3">
        <f>F5-G5</f>
        <v/>
      </c>
    </row>
    <row r="6">
      <c r="A6" t="inlineStr">
        <is>
          <t>TR-1005</t>
        </is>
      </c>
      <c r="B6" s="2" t="n">
        <v>45310</v>
      </c>
      <c r="C6" t="inlineStr">
        <is>
          <t>Venta Directa</t>
        </is>
      </c>
      <c r="D6" t="inlineStr">
        <is>
          <t>Lucía P.</t>
        </is>
      </c>
      <c r="E6" t="inlineStr">
        <is>
          <t>Formación In Company</t>
        </is>
      </c>
      <c r="F6" s="3" t="n">
        <v>1600</v>
      </c>
      <c r="G6" s="3" t="n">
        <v>240</v>
      </c>
      <c r="H6" s="3">
        <f>F6-G6</f>
        <v/>
      </c>
    </row>
    <row r="7">
      <c r="A7" t="inlineStr">
        <is>
          <t>TR-1006</t>
        </is>
      </c>
      <c r="B7" s="2" t="n">
        <v>45311</v>
      </c>
      <c r="C7" t="inlineStr">
        <is>
          <t>Tienda Online</t>
        </is>
      </c>
      <c r="D7" t="inlineStr">
        <is>
          <t>Carlos M.</t>
        </is>
      </c>
      <c r="E7" t="inlineStr">
        <is>
          <t>Licencia Básica</t>
        </is>
      </c>
      <c r="F7" s="3" t="n">
        <v>450</v>
      </c>
      <c r="G7" s="3" t="n">
        <v>0</v>
      </c>
      <c r="H7" s="3">
        <f>F7-G7</f>
        <v/>
      </c>
    </row>
    <row r="8">
      <c r="A8" t="inlineStr">
        <is>
          <t>TR-1007</t>
        </is>
      </c>
      <c r="B8" s="2" t="n">
        <v>45313</v>
      </c>
      <c r="C8" t="inlineStr">
        <is>
          <t>Tienda Online</t>
        </is>
      </c>
      <c r="D8" t="inlineStr">
        <is>
          <t>Elena R.</t>
        </is>
      </c>
      <c r="E8" t="inlineStr">
        <is>
          <t>Soporte Premium</t>
        </is>
      </c>
      <c r="F8" s="3" t="n">
        <v>1600</v>
      </c>
      <c r="G8" s="3" t="n">
        <v>160</v>
      </c>
      <c r="H8" s="3">
        <f>F8-G8</f>
        <v/>
      </c>
    </row>
    <row r="9">
      <c r="A9" t="inlineStr">
        <is>
          <t>TR-1008</t>
        </is>
      </c>
      <c r="B9" s="2" t="n">
        <v>45318</v>
      </c>
      <c r="C9" t="inlineStr">
        <is>
          <t>Distribuidores</t>
        </is>
      </c>
      <c r="D9" t="inlineStr">
        <is>
          <t>Carlos M.</t>
        </is>
      </c>
      <c r="E9" t="inlineStr">
        <is>
          <t>Plan Anual Pro</t>
        </is>
      </c>
      <c r="F9" s="3" t="n">
        <v>2400</v>
      </c>
      <c r="G9" s="3" t="n">
        <v>240</v>
      </c>
      <c r="H9" s="3">
        <f>F9-G9</f>
        <v/>
      </c>
    </row>
    <row r="10">
      <c r="A10" t="inlineStr">
        <is>
          <t>TR-1009</t>
        </is>
      </c>
      <c r="B10" s="2" t="n">
        <v>45319</v>
      </c>
      <c r="C10" t="inlineStr">
        <is>
          <t>Venta Directa</t>
        </is>
      </c>
      <c r="D10" t="inlineStr">
        <is>
          <t>Marcos S.</t>
        </is>
      </c>
      <c r="E10" t="inlineStr">
        <is>
          <t>Consultoría B2B</t>
        </is>
      </c>
      <c r="F10" s="3" t="n">
        <v>2500</v>
      </c>
      <c r="G10" s="3" t="n">
        <v>125</v>
      </c>
      <c r="H10" s="3">
        <f>F10-G10</f>
        <v/>
      </c>
    </row>
    <row r="11">
      <c r="A11" t="inlineStr">
        <is>
          <t>TR-1010</t>
        </is>
      </c>
      <c r="B11" s="2" t="n">
        <v>45320</v>
      </c>
      <c r="C11" t="inlineStr">
        <is>
          <t>Distribuidores</t>
        </is>
      </c>
      <c r="D11" t="inlineStr">
        <is>
          <t>Carlos M.</t>
        </is>
      </c>
      <c r="E11" t="inlineStr">
        <is>
          <t>Consultoría B2B</t>
        </is>
      </c>
      <c r="F11" s="3" t="n">
        <v>2500</v>
      </c>
      <c r="G11" s="3" t="n">
        <v>0</v>
      </c>
      <c r="H11" s="3">
        <f>F11-G11</f>
        <v/>
      </c>
    </row>
    <row r="12">
      <c r="A12" t="inlineStr">
        <is>
          <t>TR-1011</t>
        </is>
      </c>
      <c r="B12" s="2" t="n">
        <v>45331</v>
      </c>
      <c r="C12" t="inlineStr">
        <is>
          <t>Venta Directa</t>
        </is>
      </c>
      <c r="D12" t="inlineStr">
        <is>
          <t>Elena R.</t>
        </is>
      </c>
      <c r="E12" t="inlineStr">
        <is>
          <t>Plan Anual Pro</t>
        </is>
      </c>
      <c r="F12" s="3" t="n">
        <v>1200</v>
      </c>
      <c r="G12" s="3" t="n">
        <v>180</v>
      </c>
      <c r="H12" s="3">
        <f>F12-G12</f>
        <v/>
      </c>
    </row>
    <row r="13">
      <c r="A13" t="inlineStr">
        <is>
          <t>TR-1012</t>
        </is>
      </c>
      <c r="B13" s="2" t="n">
        <v>45333</v>
      </c>
      <c r="C13" t="inlineStr">
        <is>
          <t>Tienda Online</t>
        </is>
      </c>
      <c r="D13" t="inlineStr">
        <is>
          <t>Elena R.</t>
        </is>
      </c>
      <c r="E13" t="inlineStr">
        <is>
          <t>Plan Anual Pro</t>
        </is>
      </c>
      <c r="F13" s="3" t="n">
        <v>2400</v>
      </c>
      <c r="G13" s="3" t="n">
        <v>240</v>
      </c>
      <c r="H13" s="3">
        <f>F13-G13</f>
        <v/>
      </c>
    </row>
    <row r="14">
      <c r="A14" t="inlineStr">
        <is>
          <t>TR-1013</t>
        </is>
      </c>
      <c r="B14" s="2" t="n">
        <v>45335</v>
      </c>
      <c r="C14" t="inlineStr">
        <is>
          <t>Venta Directa</t>
        </is>
      </c>
      <c r="D14" t="inlineStr">
        <is>
          <t>Elena R.</t>
        </is>
      </c>
      <c r="E14" t="inlineStr">
        <is>
          <t>Soporte Premium</t>
        </is>
      </c>
      <c r="F14" s="3" t="n">
        <v>2400</v>
      </c>
      <c r="G14" s="3" t="n">
        <v>120</v>
      </c>
      <c r="H14" s="3">
        <f>F14-G14</f>
        <v/>
      </c>
    </row>
    <row r="15">
      <c r="A15" t="inlineStr">
        <is>
          <t>TR-1014</t>
        </is>
      </c>
      <c r="B15" s="2" t="n">
        <v>45336</v>
      </c>
      <c r="C15" t="inlineStr">
        <is>
          <t>Venta Directa</t>
        </is>
      </c>
      <c r="D15" t="inlineStr">
        <is>
          <t>Elena R.</t>
        </is>
      </c>
      <c r="E15" t="inlineStr">
        <is>
          <t>Soporte Premium</t>
        </is>
      </c>
      <c r="F15" s="3" t="n">
        <v>2400</v>
      </c>
      <c r="G15" s="3" t="n">
        <v>0</v>
      </c>
      <c r="H15" s="3">
        <f>F15-G15</f>
        <v/>
      </c>
    </row>
    <row r="16">
      <c r="A16" t="inlineStr">
        <is>
          <t>TR-1015</t>
        </is>
      </c>
      <c r="B16" s="2" t="n">
        <v>45337</v>
      </c>
      <c r="C16" t="inlineStr">
        <is>
          <t>Venta Directa</t>
        </is>
      </c>
      <c r="D16" t="inlineStr">
        <is>
          <t>Marcos S.</t>
        </is>
      </c>
      <c r="E16" t="inlineStr">
        <is>
          <t>Plan Anual Pro</t>
        </is>
      </c>
      <c r="F16" s="3" t="n">
        <v>1200</v>
      </c>
      <c r="G16" s="3" t="n">
        <v>180</v>
      </c>
      <c r="H16" s="3">
        <f>F16-G16</f>
        <v/>
      </c>
    </row>
    <row r="17">
      <c r="A17" t="inlineStr">
        <is>
          <t>TR-1016</t>
        </is>
      </c>
      <c r="B17" s="2" t="n">
        <v>45337</v>
      </c>
      <c r="C17" t="inlineStr">
        <is>
          <t>Venta Directa</t>
        </is>
      </c>
      <c r="D17" t="inlineStr">
        <is>
          <t>Lucía P.</t>
        </is>
      </c>
      <c r="E17" t="inlineStr">
        <is>
          <t>Formación In Company</t>
        </is>
      </c>
      <c r="F17" s="3" t="n">
        <v>1600</v>
      </c>
      <c r="G17" s="3" t="n">
        <v>0</v>
      </c>
      <c r="H17" s="3">
        <f>F17-G17</f>
        <v/>
      </c>
    </row>
    <row r="18">
      <c r="A18" t="inlineStr">
        <is>
          <t>TR-1017</t>
        </is>
      </c>
      <c r="B18" s="2" t="n">
        <v>45338</v>
      </c>
      <c r="C18" t="inlineStr">
        <is>
          <t>Tienda Online</t>
        </is>
      </c>
      <c r="D18" t="inlineStr">
        <is>
          <t>Lucía P.</t>
        </is>
      </c>
      <c r="E18" t="inlineStr">
        <is>
          <t>Licencia Básica</t>
        </is>
      </c>
      <c r="F18" s="3" t="n">
        <v>450</v>
      </c>
      <c r="G18" s="3" t="n">
        <v>0</v>
      </c>
      <c r="H18" s="3">
        <f>F18-G18</f>
        <v/>
      </c>
    </row>
    <row r="19">
      <c r="A19" t="inlineStr">
        <is>
          <t>TR-1018</t>
        </is>
      </c>
      <c r="B19" s="2" t="n">
        <v>45342</v>
      </c>
      <c r="C19" t="inlineStr">
        <is>
          <t>Distribuidores</t>
        </is>
      </c>
      <c r="D19" t="inlineStr">
        <is>
          <t>Elena R.</t>
        </is>
      </c>
      <c r="E19" t="inlineStr">
        <is>
          <t>Formación In Company</t>
        </is>
      </c>
      <c r="F19" s="3" t="n">
        <v>1600</v>
      </c>
      <c r="G19" s="3" t="n">
        <v>80</v>
      </c>
      <c r="H19" s="3">
        <f>F19-G19</f>
        <v/>
      </c>
    </row>
    <row r="20">
      <c r="A20" t="inlineStr">
        <is>
          <t>TR-1019</t>
        </is>
      </c>
      <c r="B20" s="2" t="n">
        <v>45352</v>
      </c>
      <c r="C20" t="inlineStr">
        <is>
          <t>Venta Directa</t>
        </is>
      </c>
      <c r="D20" t="inlineStr">
        <is>
          <t>Lucía P.</t>
        </is>
      </c>
      <c r="E20" t="inlineStr">
        <is>
          <t>Plan Anual Pro</t>
        </is>
      </c>
      <c r="F20" s="3" t="n">
        <v>1200</v>
      </c>
      <c r="G20" s="3" t="n">
        <v>0</v>
      </c>
      <c r="H20" s="3">
        <f>F20-G20</f>
        <v/>
      </c>
    </row>
    <row r="21">
      <c r="A21" t="inlineStr">
        <is>
          <t>TR-1020</t>
        </is>
      </c>
      <c r="B21" s="2" t="n">
        <v>45353</v>
      </c>
      <c r="C21" t="inlineStr">
        <is>
          <t>Afiliados</t>
        </is>
      </c>
      <c r="D21" t="inlineStr">
        <is>
          <t>Lucía P.</t>
        </is>
      </c>
      <c r="E21" t="inlineStr">
        <is>
          <t>Licencia Básica</t>
        </is>
      </c>
      <c r="F21" s="3" t="n">
        <v>450</v>
      </c>
      <c r="G21" s="3" t="n">
        <v>22</v>
      </c>
      <c r="H21" s="3">
        <f>F21-G21</f>
        <v/>
      </c>
    </row>
    <row r="22">
      <c r="A22" t="inlineStr">
        <is>
          <t>TR-1021</t>
        </is>
      </c>
      <c r="B22" s="2" t="n">
        <v>45354</v>
      </c>
      <c r="C22" t="inlineStr">
        <is>
          <t>Tienda Online</t>
        </is>
      </c>
      <c r="D22" t="inlineStr">
        <is>
          <t>Marcos S.</t>
        </is>
      </c>
      <c r="E22" t="inlineStr">
        <is>
          <t>Add-on Almacén</t>
        </is>
      </c>
      <c r="F22" s="3" t="n">
        <v>900</v>
      </c>
      <c r="G22" s="3" t="n">
        <v>0</v>
      </c>
      <c r="H22" s="3">
        <f>F22-G22</f>
        <v/>
      </c>
    </row>
    <row r="23">
      <c r="A23" t="inlineStr">
        <is>
          <t>TR-1022</t>
        </is>
      </c>
      <c r="B23" s="2" t="n">
        <v>45362</v>
      </c>
      <c r="C23" t="inlineStr">
        <is>
          <t>Tienda Online</t>
        </is>
      </c>
      <c r="D23" t="inlineStr">
        <is>
          <t>Elena R.</t>
        </is>
      </c>
      <c r="E23" t="inlineStr">
        <is>
          <t>Licencia Básica</t>
        </is>
      </c>
      <c r="F23" s="3" t="n">
        <v>900</v>
      </c>
      <c r="G23" s="3" t="n">
        <v>135</v>
      </c>
      <c r="H23" s="3">
        <f>F23-G23</f>
        <v/>
      </c>
    </row>
    <row r="24">
      <c r="A24" t="inlineStr">
        <is>
          <t>TR-1023</t>
        </is>
      </c>
      <c r="B24" s="2" t="n">
        <v>45364</v>
      </c>
      <c r="C24" t="inlineStr">
        <is>
          <t>Distribuidores</t>
        </is>
      </c>
      <c r="D24" t="inlineStr">
        <is>
          <t>Elena R.</t>
        </is>
      </c>
      <c r="E24" t="inlineStr">
        <is>
          <t>Plan Anual Pro</t>
        </is>
      </c>
      <c r="F24" s="3" t="n">
        <v>3600</v>
      </c>
      <c r="G24" s="3" t="n">
        <v>0</v>
      </c>
      <c r="H24" s="3">
        <f>F24-G24</f>
        <v/>
      </c>
    </row>
    <row r="25">
      <c r="A25" t="inlineStr">
        <is>
          <t>TR-1024</t>
        </is>
      </c>
      <c r="B25" s="2" t="n">
        <v>45371</v>
      </c>
      <c r="C25" t="inlineStr">
        <is>
          <t>Distribuidores</t>
        </is>
      </c>
      <c r="D25" t="inlineStr">
        <is>
          <t>Marcos S.</t>
        </is>
      </c>
      <c r="E25" t="inlineStr">
        <is>
          <t>Licencia Equipo</t>
        </is>
      </c>
      <c r="F25" s="3" t="n">
        <v>1900</v>
      </c>
      <c r="G25" s="3" t="n">
        <v>0</v>
      </c>
      <c r="H25" s="3">
        <f>F25-G25</f>
        <v/>
      </c>
    </row>
    <row r="26">
      <c r="A26" t="inlineStr">
        <is>
          <t>TR-1025</t>
        </is>
      </c>
      <c r="B26" s="2" t="n">
        <v>45374</v>
      </c>
      <c r="C26" t="inlineStr">
        <is>
          <t>Afiliados</t>
        </is>
      </c>
      <c r="D26" t="inlineStr">
        <is>
          <t>Elena R.</t>
        </is>
      </c>
      <c r="E26" t="inlineStr">
        <is>
          <t>Licencia Básica</t>
        </is>
      </c>
      <c r="F26" s="3" t="n">
        <v>900</v>
      </c>
      <c r="G26" s="3" t="n">
        <v>0</v>
      </c>
      <c r="H26" s="3">
        <f>F26-G26</f>
        <v/>
      </c>
    </row>
    <row r="27">
      <c r="A27" t="inlineStr">
        <is>
          <t>TR-1026</t>
        </is>
      </c>
      <c r="B27" s="2" t="n">
        <v>45375</v>
      </c>
      <c r="C27" t="inlineStr">
        <is>
          <t>Venta Directa</t>
        </is>
      </c>
      <c r="D27" t="inlineStr">
        <is>
          <t>Elena R.</t>
        </is>
      </c>
      <c r="E27" t="inlineStr">
        <is>
          <t>Licencia Equipo</t>
        </is>
      </c>
      <c r="F27" s="3" t="n">
        <v>950</v>
      </c>
      <c r="G27" s="3" t="n">
        <v>48</v>
      </c>
      <c r="H27" s="3">
        <f>F27-G27</f>
        <v/>
      </c>
    </row>
    <row r="28">
      <c r="A28" t="inlineStr">
        <is>
          <t>TR-1027</t>
        </is>
      </c>
      <c r="B28" s="2" t="n">
        <v>45378</v>
      </c>
      <c r="C28" t="inlineStr">
        <is>
          <t>Distribuidores</t>
        </is>
      </c>
      <c r="D28" t="inlineStr">
        <is>
          <t>Marcos S.</t>
        </is>
      </c>
      <c r="E28" t="inlineStr">
        <is>
          <t>Licencia Básica</t>
        </is>
      </c>
      <c r="F28" s="3" t="n">
        <v>1350</v>
      </c>
      <c r="G28" s="3" t="n">
        <v>68</v>
      </c>
      <c r="H28" s="3">
        <f>F28-G28</f>
        <v/>
      </c>
    </row>
    <row r="29">
      <c r="A29" t="inlineStr">
        <is>
          <t>TR-1028</t>
        </is>
      </c>
      <c r="B29" s="2" t="n">
        <v>45380</v>
      </c>
      <c r="C29" t="inlineStr">
        <is>
          <t>Distribuidores</t>
        </is>
      </c>
      <c r="D29" t="inlineStr">
        <is>
          <t>Marcos S.</t>
        </is>
      </c>
      <c r="E29" t="inlineStr">
        <is>
          <t>Consultoría B2B</t>
        </is>
      </c>
      <c r="F29" s="3" t="n">
        <v>5000</v>
      </c>
      <c r="G29" s="3" t="n">
        <v>250</v>
      </c>
      <c r="H29" s="3">
        <f>F29-G29</f>
        <v/>
      </c>
    </row>
    <row r="30">
      <c r="A30" t="inlineStr">
        <is>
          <t>TR-1029</t>
        </is>
      </c>
      <c r="B30" s="2" t="n">
        <v>45383</v>
      </c>
      <c r="C30" t="inlineStr">
        <is>
          <t>Venta Directa</t>
        </is>
      </c>
      <c r="D30" t="inlineStr">
        <is>
          <t>Lucía P.</t>
        </is>
      </c>
      <c r="E30" t="inlineStr">
        <is>
          <t>Soporte Premium</t>
        </is>
      </c>
      <c r="F30" s="3" t="n">
        <v>2400</v>
      </c>
      <c r="G30" s="3" t="n">
        <v>240</v>
      </c>
      <c r="H30" s="3">
        <f>F30-G30</f>
        <v/>
      </c>
    </row>
    <row r="31">
      <c r="A31" t="inlineStr">
        <is>
          <t>TR-1030</t>
        </is>
      </c>
      <c r="B31" s="2" t="n">
        <v>45388</v>
      </c>
      <c r="C31" t="inlineStr">
        <is>
          <t>Venta Directa</t>
        </is>
      </c>
      <c r="D31" t="inlineStr">
        <is>
          <t>Lucía P.</t>
        </is>
      </c>
      <c r="E31" t="inlineStr">
        <is>
          <t>Soporte Premium</t>
        </is>
      </c>
      <c r="F31" s="3" t="n">
        <v>2400</v>
      </c>
      <c r="G31" s="3" t="n">
        <v>0</v>
      </c>
      <c r="H31" s="3">
        <f>F31-G31</f>
        <v/>
      </c>
    </row>
    <row r="32">
      <c r="A32" t="inlineStr">
        <is>
          <t>TR-1031</t>
        </is>
      </c>
      <c r="B32" s="2" t="n">
        <v>45394</v>
      </c>
      <c r="C32" t="inlineStr">
        <is>
          <t>Venta Directa</t>
        </is>
      </c>
      <c r="D32" t="inlineStr">
        <is>
          <t>Lucía P.</t>
        </is>
      </c>
      <c r="E32" t="inlineStr">
        <is>
          <t>Plan Anual Pro</t>
        </is>
      </c>
      <c r="F32" s="3" t="n">
        <v>1200</v>
      </c>
      <c r="G32" s="3" t="n">
        <v>60</v>
      </c>
      <c r="H32" s="3">
        <f>F32-G32</f>
        <v/>
      </c>
    </row>
    <row r="33">
      <c r="A33" t="inlineStr">
        <is>
          <t>TR-1032</t>
        </is>
      </c>
      <c r="B33" s="2" t="n">
        <v>45402</v>
      </c>
      <c r="C33" t="inlineStr">
        <is>
          <t>Venta Directa</t>
        </is>
      </c>
      <c r="D33" t="inlineStr">
        <is>
          <t>Elena R.</t>
        </is>
      </c>
      <c r="E33" t="inlineStr">
        <is>
          <t>Consultoría B2B</t>
        </is>
      </c>
      <c r="F33" s="3" t="n">
        <v>2500</v>
      </c>
      <c r="G33" s="3" t="n">
        <v>375</v>
      </c>
      <c r="H33" s="3">
        <f>F33-G33</f>
        <v/>
      </c>
    </row>
    <row r="34">
      <c r="A34" t="inlineStr">
        <is>
          <t>TR-1033</t>
        </is>
      </c>
      <c r="B34" s="2" t="n">
        <v>45404</v>
      </c>
      <c r="C34" t="inlineStr">
        <is>
          <t>Tienda Online</t>
        </is>
      </c>
      <c r="D34" t="inlineStr">
        <is>
          <t>Marcos S.</t>
        </is>
      </c>
      <c r="E34" t="inlineStr">
        <is>
          <t>Licencia Básica</t>
        </is>
      </c>
      <c r="F34" s="3" t="n">
        <v>1350</v>
      </c>
      <c r="G34" s="3" t="n">
        <v>0</v>
      </c>
      <c r="H34" s="3">
        <f>F34-G34</f>
        <v/>
      </c>
    </row>
    <row r="35">
      <c r="A35" t="inlineStr">
        <is>
          <t>TR-1034</t>
        </is>
      </c>
      <c r="B35" s="2" t="n">
        <v>45405</v>
      </c>
      <c r="C35" t="inlineStr">
        <is>
          <t>Tienda Online</t>
        </is>
      </c>
      <c r="D35" t="inlineStr">
        <is>
          <t>Elena R.</t>
        </is>
      </c>
      <c r="E35" t="inlineStr">
        <is>
          <t>Licencia Básica</t>
        </is>
      </c>
      <c r="F35" s="3" t="n">
        <v>1350</v>
      </c>
      <c r="G35" s="3" t="n">
        <v>0</v>
      </c>
      <c r="H35" s="3">
        <f>F35-G35</f>
        <v/>
      </c>
    </row>
    <row r="36">
      <c r="A36" t="inlineStr">
        <is>
          <t>TR-1035</t>
        </is>
      </c>
      <c r="B36" s="2" t="n">
        <v>45406</v>
      </c>
      <c r="C36" t="inlineStr">
        <is>
          <t>Tienda Online</t>
        </is>
      </c>
      <c r="D36" t="inlineStr">
        <is>
          <t>Carlos M.</t>
        </is>
      </c>
      <c r="E36" t="inlineStr">
        <is>
          <t>Soporte Premium</t>
        </is>
      </c>
      <c r="F36" s="3" t="n">
        <v>800</v>
      </c>
      <c r="G36" s="3" t="n">
        <v>0</v>
      </c>
      <c r="H36" s="3">
        <f>F36-G36</f>
        <v/>
      </c>
    </row>
    <row r="37">
      <c r="A37" t="inlineStr">
        <is>
          <t>TR-1036</t>
        </is>
      </c>
      <c r="B37" s="2" t="n">
        <v>45406</v>
      </c>
      <c r="C37" t="inlineStr">
        <is>
          <t>Tienda Online</t>
        </is>
      </c>
      <c r="D37" t="inlineStr">
        <is>
          <t>Carlos M.</t>
        </is>
      </c>
      <c r="E37" t="inlineStr">
        <is>
          <t>Licencia Básica</t>
        </is>
      </c>
      <c r="F37" s="3" t="n">
        <v>1350</v>
      </c>
      <c r="G37" s="3" t="n">
        <v>135</v>
      </c>
      <c r="H37" s="3">
        <f>F37-G37</f>
        <v/>
      </c>
    </row>
    <row r="38">
      <c r="A38" t="inlineStr">
        <is>
          <t>TR-1037</t>
        </is>
      </c>
      <c r="B38" s="2" t="n">
        <v>45409</v>
      </c>
      <c r="C38" t="inlineStr">
        <is>
          <t>Afiliados</t>
        </is>
      </c>
      <c r="D38" t="inlineStr">
        <is>
          <t>Elena R.</t>
        </is>
      </c>
      <c r="E38" t="inlineStr">
        <is>
          <t>Plan Anual Pro</t>
        </is>
      </c>
      <c r="F38" s="3" t="n">
        <v>2400</v>
      </c>
      <c r="G38" s="3" t="n">
        <v>0</v>
      </c>
      <c r="H38" s="3">
        <f>F38-G38</f>
        <v/>
      </c>
    </row>
    <row r="39">
      <c r="A39" t="inlineStr">
        <is>
          <t>TR-1038</t>
        </is>
      </c>
      <c r="B39" s="2" t="n">
        <v>45412</v>
      </c>
      <c r="C39" t="inlineStr">
        <is>
          <t>Distribuidores</t>
        </is>
      </c>
      <c r="D39" t="inlineStr">
        <is>
          <t>Carlos M.</t>
        </is>
      </c>
      <c r="E39" t="inlineStr">
        <is>
          <t>Formación In Company</t>
        </is>
      </c>
      <c r="F39" s="3" t="n">
        <v>1600</v>
      </c>
      <c r="G39" s="3" t="n">
        <v>160</v>
      </c>
      <c r="H39" s="3">
        <f>F39-G39</f>
        <v/>
      </c>
    </row>
    <row r="40">
      <c r="A40" t="inlineStr">
        <is>
          <t>TR-1039</t>
        </is>
      </c>
      <c r="B40" s="2" t="n">
        <v>45413</v>
      </c>
      <c r="C40" t="inlineStr">
        <is>
          <t>Tienda Online</t>
        </is>
      </c>
      <c r="D40" t="inlineStr">
        <is>
          <t>Marcos S.</t>
        </is>
      </c>
      <c r="E40" t="inlineStr">
        <is>
          <t>Licencia Equipo</t>
        </is>
      </c>
      <c r="F40" s="3" t="n">
        <v>950</v>
      </c>
      <c r="G40" s="3" t="n">
        <v>48</v>
      </c>
      <c r="H40" s="3">
        <f>F40-G40</f>
        <v/>
      </c>
    </row>
    <row r="41">
      <c r="A41" t="inlineStr">
        <is>
          <t>TR-1040</t>
        </is>
      </c>
      <c r="B41" s="2" t="n">
        <v>45414</v>
      </c>
      <c r="C41" t="inlineStr">
        <is>
          <t>Tienda Online</t>
        </is>
      </c>
      <c r="D41" t="inlineStr">
        <is>
          <t>Carlos M.</t>
        </is>
      </c>
      <c r="E41" t="inlineStr">
        <is>
          <t>Soporte Premium</t>
        </is>
      </c>
      <c r="F41" s="3" t="n">
        <v>800</v>
      </c>
      <c r="G41" s="3" t="n">
        <v>0</v>
      </c>
      <c r="H41" s="3">
        <f>F41-G41</f>
        <v/>
      </c>
    </row>
    <row r="42">
      <c r="A42" t="inlineStr">
        <is>
          <t>TR-1041</t>
        </is>
      </c>
      <c r="B42" s="2" t="n">
        <v>45414</v>
      </c>
      <c r="C42" t="inlineStr">
        <is>
          <t>Venta Directa</t>
        </is>
      </c>
      <c r="D42" t="inlineStr">
        <is>
          <t>Elena R.</t>
        </is>
      </c>
      <c r="E42" t="inlineStr">
        <is>
          <t>Soporte Premium</t>
        </is>
      </c>
      <c r="F42" s="3" t="n">
        <v>1600</v>
      </c>
      <c r="G42" s="3" t="n">
        <v>160</v>
      </c>
      <c r="H42" s="3">
        <f>F42-G42</f>
        <v/>
      </c>
    </row>
    <row r="43">
      <c r="A43" t="inlineStr">
        <is>
          <t>TR-1042</t>
        </is>
      </c>
      <c r="B43" s="2" t="n">
        <v>45416</v>
      </c>
      <c r="C43" t="inlineStr">
        <is>
          <t>Distribuidores</t>
        </is>
      </c>
      <c r="D43" t="inlineStr">
        <is>
          <t>Carlos M.</t>
        </is>
      </c>
      <c r="E43" t="inlineStr">
        <is>
          <t>Licencia Equipo</t>
        </is>
      </c>
      <c r="F43" s="3" t="n">
        <v>1900</v>
      </c>
      <c r="G43" s="3" t="n">
        <v>0</v>
      </c>
      <c r="H43" s="3">
        <f>F43-G43</f>
        <v/>
      </c>
    </row>
    <row r="44">
      <c r="A44" t="inlineStr">
        <is>
          <t>TR-1043</t>
        </is>
      </c>
      <c r="B44" s="2" t="n">
        <v>45418</v>
      </c>
      <c r="C44" t="inlineStr">
        <is>
          <t>Tienda Online</t>
        </is>
      </c>
      <c r="D44" t="inlineStr">
        <is>
          <t>Marcos S.</t>
        </is>
      </c>
      <c r="E44" t="inlineStr">
        <is>
          <t>Licencia Básica</t>
        </is>
      </c>
      <c r="F44" s="3" t="n">
        <v>450</v>
      </c>
      <c r="G44" s="3" t="n">
        <v>22</v>
      </c>
      <c r="H44" s="3">
        <f>F44-G44</f>
        <v/>
      </c>
    </row>
    <row r="45">
      <c r="A45" t="inlineStr">
        <is>
          <t>TR-1044</t>
        </is>
      </c>
      <c r="B45" s="2" t="n">
        <v>45419</v>
      </c>
      <c r="C45" t="inlineStr">
        <is>
          <t>Tienda Online</t>
        </is>
      </c>
      <c r="D45" t="inlineStr">
        <is>
          <t>Lucía P.</t>
        </is>
      </c>
      <c r="E45" t="inlineStr">
        <is>
          <t>Licencia Básica</t>
        </is>
      </c>
      <c r="F45" s="3" t="n">
        <v>900</v>
      </c>
      <c r="G45" s="3" t="n">
        <v>0</v>
      </c>
      <c r="H45" s="3">
        <f>F45-G45</f>
        <v/>
      </c>
    </row>
    <row r="46">
      <c r="A46" t="inlineStr">
        <is>
          <t>TR-1045</t>
        </is>
      </c>
      <c r="B46" s="2" t="n">
        <v>45424</v>
      </c>
      <c r="C46" t="inlineStr">
        <is>
          <t>Venta Directa</t>
        </is>
      </c>
      <c r="D46" t="inlineStr">
        <is>
          <t>Lucía P.</t>
        </is>
      </c>
      <c r="E46" t="inlineStr">
        <is>
          <t>Formación In Company</t>
        </is>
      </c>
      <c r="F46" s="3" t="n">
        <v>1600</v>
      </c>
      <c r="G46" s="3" t="n">
        <v>80</v>
      </c>
      <c r="H46" s="3">
        <f>F46-G46</f>
        <v/>
      </c>
    </row>
    <row r="47">
      <c r="A47" t="inlineStr">
        <is>
          <t>TR-1046</t>
        </is>
      </c>
      <c r="B47" s="2" t="n">
        <v>45426</v>
      </c>
      <c r="C47" t="inlineStr">
        <is>
          <t>Venta Directa</t>
        </is>
      </c>
      <c r="D47" t="inlineStr">
        <is>
          <t>Marcos S.</t>
        </is>
      </c>
      <c r="E47" t="inlineStr">
        <is>
          <t>Plan Anual Pro</t>
        </is>
      </c>
      <c r="F47" s="3" t="n">
        <v>1200</v>
      </c>
      <c r="G47" s="3" t="n">
        <v>120</v>
      </c>
      <c r="H47" s="3">
        <f>F47-G47</f>
        <v/>
      </c>
    </row>
    <row r="48">
      <c r="A48" t="inlineStr">
        <is>
          <t>TR-1047</t>
        </is>
      </c>
      <c r="B48" s="2" t="n">
        <v>45427</v>
      </c>
      <c r="C48" t="inlineStr">
        <is>
          <t>Tienda Online</t>
        </is>
      </c>
      <c r="D48" t="inlineStr">
        <is>
          <t>Carlos M.</t>
        </is>
      </c>
      <c r="E48" t="inlineStr">
        <is>
          <t>Add-on Almacén</t>
        </is>
      </c>
      <c r="F48" s="3" t="n">
        <v>300</v>
      </c>
      <c r="G48" s="3" t="n">
        <v>0</v>
      </c>
      <c r="H48" s="3">
        <f>F48-G48</f>
        <v/>
      </c>
    </row>
    <row r="49">
      <c r="A49" t="inlineStr">
        <is>
          <t>TR-1048</t>
        </is>
      </c>
      <c r="B49" s="2" t="n">
        <v>45428</v>
      </c>
      <c r="C49" t="inlineStr">
        <is>
          <t>Venta Directa</t>
        </is>
      </c>
      <c r="D49" t="inlineStr">
        <is>
          <t>Marcos S.</t>
        </is>
      </c>
      <c r="E49" t="inlineStr">
        <is>
          <t>Plan Anual Pro</t>
        </is>
      </c>
      <c r="F49" s="3" t="n">
        <v>2400</v>
      </c>
      <c r="G49" s="3" t="n">
        <v>120</v>
      </c>
      <c r="H49" s="3">
        <f>F49-G49</f>
        <v/>
      </c>
    </row>
    <row r="50">
      <c r="A50" t="inlineStr">
        <is>
          <t>TR-1049</t>
        </is>
      </c>
      <c r="B50" s="2" t="n">
        <v>45431</v>
      </c>
      <c r="C50" t="inlineStr">
        <is>
          <t>Tienda Online</t>
        </is>
      </c>
      <c r="D50" t="inlineStr">
        <is>
          <t>Elena R.</t>
        </is>
      </c>
      <c r="E50" t="inlineStr">
        <is>
          <t>Plan Anual Pro</t>
        </is>
      </c>
      <c r="F50" s="3" t="n">
        <v>1200</v>
      </c>
      <c r="G50" s="3" t="n">
        <v>120</v>
      </c>
      <c r="H50" s="3">
        <f>F50-G50</f>
        <v/>
      </c>
    </row>
    <row r="51">
      <c r="A51" t="inlineStr">
        <is>
          <t>TR-1050</t>
        </is>
      </c>
      <c r="B51" s="2" t="n">
        <v>45431</v>
      </c>
      <c r="C51" t="inlineStr">
        <is>
          <t>Venta Directa</t>
        </is>
      </c>
      <c r="D51" t="inlineStr">
        <is>
          <t>Carlos M.</t>
        </is>
      </c>
      <c r="E51" t="inlineStr">
        <is>
          <t>Licencia Equipo</t>
        </is>
      </c>
      <c r="F51" s="3" t="n">
        <v>950</v>
      </c>
      <c r="G51" s="3" t="n">
        <v>48</v>
      </c>
      <c r="H51" s="3">
        <f>F51-G51</f>
        <v/>
      </c>
    </row>
    <row r="52">
      <c r="A52" t="inlineStr">
        <is>
          <t>TR-1051</t>
        </is>
      </c>
      <c r="B52" s="2" t="n">
        <v>45432</v>
      </c>
      <c r="C52" t="inlineStr">
        <is>
          <t>Tienda Online</t>
        </is>
      </c>
      <c r="D52" t="inlineStr">
        <is>
          <t>Carlos M.</t>
        </is>
      </c>
      <c r="E52" t="inlineStr">
        <is>
          <t>Licencia Básica</t>
        </is>
      </c>
      <c r="F52" s="3" t="n">
        <v>450</v>
      </c>
      <c r="G52" s="3" t="n">
        <v>45</v>
      </c>
      <c r="H52" s="3">
        <f>F52-G52</f>
        <v/>
      </c>
    </row>
    <row r="53">
      <c r="A53" t="inlineStr">
        <is>
          <t>TR-1052</t>
        </is>
      </c>
      <c r="B53" s="2" t="n">
        <v>45433</v>
      </c>
      <c r="C53" t="inlineStr">
        <is>
          <t>Tienda Online</t>
        </is>
      </c>
      <c r="D53" t="inlineStr">
        <is>
          <t>Marcos S.</t>
        </is>
      </c>
      <c r="E53" t="inlineStr">
        <is>
          <t>Plan Anual Pro</t>
        </is>
      </c>
      <c r="F53" s="3" t="n">
        <v>1200</v>
      </c>
      <c r="G53" s="3" t="n">
        <v>0</v>
      </c>
      <c r="H53" s="3">
        <f>F53-G53</f>
        <v/>
      </c>
    </row>
    <row r="54">
      <c r="A54" t="inlineStr">
        <is>
          <t>TR-1053</t>
        </is>
      </c>
      <c r="B54" s="2" t="n">
        <v>45433</v>
      </c>
      <c r="C54" t="inlineStr">
        <is>
          <t>Afiliados</t>
        </is>
      </c>
      <c r="D54" t="inlineStr">
        <is>
          <t>Marcos S.</t>
        </is>
      </c>
      <c r="E54" t="inlineStr">
        <is>
          <t>Licencia Equipo</t>
        </is>
      </c>
      <c r="F54" s="3" t="n">
        <v>2850</v>
      </c>
      <c r="G54" s="3" t="n">
        <v>285</v>
      </c>
      <c r="H54" s="3">
        <f>F54-G54</f>
        <v/>
      </c>
    </row>
    <row r="55">
      <c r="A55" t="inlineStr">
        <is>
          <t>TR-1054</t>
        </is>
      </c>
      <c r="B55" s="2" t="n">
        <v>45435</v>
      </c>
      <c r="C55" t="inlineStr">
        <is>
          <t>Venta Directa</t>
        </is>
      </c>
      <c r="D55" t="inlineStr">
        <is>
          <t>Carlos M.</t>
        </is>
      </c>
      <c r="E55" t="inlineStr">
        <is>
          <t>Licencia Equipo</t>
        </is>
      </c>
      <c r="F55" s="3" t="n">
        <v>1900</v>
      </c>
      <c r="G55" s="3" t="n">
        <v>0</v>
      </c>
      <c r="H55" s="3">
        <f>F55-G55</f>
        <v/>
      </c>
    </row>
    <row r="56">
      <c r="A56" t="inlineStr">
        <is>
          <t>TR-1055</t>
        </is>
      </c>
      <c r="B56" s="2" t="n">
        <v>45438</v>
      </c>
      <c r="C56" t="inlineStr">
        <is>
          <t>Venta Directa</t>
        </is>
      </c>
      <c r="D56" t="inlineStr">
        <is>
          <t>Elena R.</t>
        </is>
      </c>
      <c r="E56" t="inlineStr">
        <is>
          <t>Licencia Equipo</t>
        </is>
      </c>
      <c r="F56" s="3" t="n">
        <v>1900</v>
      </c>
      <c r="G56" s="3" t="n">
        <v>0</v>
      </c>
      <c r="H56" s="3">
        <f>F56-G56</f>
        <v/>
      </c>
    </row>
    <row r="57">
      <c r="A57" t="inlineStr">
        <is>
          <t>TR-1056</t>
        </is>
      </c>
      <c r="B57" s="2" t="n">
        <v>45439</v>
      </c>
      <c r="C57" t="inlineStr">
        <is>
          <t>Distribuidores</t>
        </is>
      </c>
      <c r="D57" t="inlineStr">
        <is>
          <t>Lucía P.</t>
        </is>
      </c>
      <c r="E57" t="inlineStr">
        <is>
          <t>Plan Anual Pro</t>
        </is>
      </c>
      <c r="F57" s="3" t="n">
        <v>1200</v>
      </c>
      <c r="G57" s="3" t="n">
        <v>0</v>
      </c>
      <c r="H57" s="3">
        <f>F57-G57</f>
        <v/>
      </c>
    </row>
    <row r="58">
      <c r="A58" t="inlineStr">
        <is>
          <t>TR-1057</t>
        </is>
      </c>
      <c r="B58" s="2" t="n">
        <v>45440</v>
      </c>
      <c r="C58" t="inlineStr">
        <is>
          <t>Venta Directa</t>
        </is>
      </c>
      <c r="D58" t="inlineStr">
        <is>
          <t>Carlos M.</t>
        </is>
      </c>
      <c r="E58" t="inlineStr">
        <is>
          <t>Plan Anual Pro</t>
        </is>
      </c>
      <c r="F58" s="3" t="n">
        <v>2400</v>
      </c>
      <c r="G58" s="3" t="n">
        <v>0</v>
      </c>
      <c r="H58" s="3">
        <f>F58-G58</f>
        <v/>
      </c>
    </row>
    <row r="59">
      <c r="A59" t="inlineStr">
        <is>
          <t>TR-1058</t>
        </is>
      </c>
      <c r="B59" s="2" t="n">
        <v>45447</v>
      </c>
      <c r="C59" t="inlineStr">
        <is>
          <t>Tienda Online</t>
        </is>
      </c>
      <c r="D59" t="inlineStr">
        <is>
          <t>Elena R.</t>
        </is>
      </c>
      <c r="E59" t="inlineStr">
        <is>
          <t>Add-on Almacén</t>
        </is>
      </c>
      <c r="F59" s="3" t="n">
        <v>900</v>
      </c>
      <c r="G59" s="3" t="n">
        <v>0</v>
      </c>
      <c r="H59" s="3">
        <f>F59-G59</f>
        <v/>
      </c>
    </row>
    <row r="60">
      <c r="A60" t="inlineStr">
        <is>
          <t>TR-1059</t>
        </is>
      </c>
      <c r="B60" s="2" t="n">
        <v>45454</v>
      </c>
      <c r="C60" t="inlineStr">
        <is>
          <t>Venta Directa</t>
        </is>
      </c>
      <c r="D60" t="inlineStr">
        <is>
          <t>Lucía P.</t>
        </is>
      </c>
      <c r="E60" t="inlineStr">
        <is>
          <t>Plan Anual Pro</t>
        </is>
      </c>
      <c r="F60" s="3" t="n">
        <v>1200</v>
      </c>
      <c r="G60" s="3" t="n">
        <v>180</v>
      </c>
      <c r="H60" s="3">
        <f>F60-G60</f>
        <v/>
      </c>
    </row>
    <row r="61">
      <c r="A61" t="inlineStr">
        <is>
          <t>TR-1060</t>
        </is>
      </c>
      <c r="B61" s="2" t="n">
        <v>45457</v>
      </c>
      <c r="C61" t="inlineStr">
        <is>
          <t>Afiliados</t>
        </is>
      </c>
      <c r="D61" t="inlineStr">
        <is>
          <t>Carlos M.</t>
        </is>
      </c>
      <c r="E61" t="inlineStr">
        <is>
          <t>Plan Anual Pro</t>
        </is>
      </c>
      <c r="F61" s="3" t="n">
        <v>1200</v>
      </c>
      <c r="G61" s="3" t="n">
        <v>60</v>
      </c>
      <c r="H61" s="3">
        <f>F61-G61</f>
        <v/>
      </c>
    </row>
    <row r="62">
      <c r="A62" t="inlineStr">
        <is>
          <t>TR-1061</t>
        </is>
      </c>
      <c r="B62" s="2" t="n">
        <v>45460</v>
      </c>
      <c r="C62" t="inlineStr">
        <is>
          <t>Tienda Online</t>
        </is>
      </c>
      <c r="D62" t="inlineStr">
        <is>
          <t>Carlos M.</t>
        </is>
      </c>
      <c r="E62" t="inlineStr">
        <is>
          <t>Licencia Básica</t>
        </is>
      </c>
      <c r="F62" s="3" t="n">
        <v>900</v>
      </c>
      <c r="G62" s="3" t="n">
        <v>0</v>
      </c>
      <c r="H62" s="3">
        <f>F62-G62</f>
        <v/>
      </c>
    </row>
    <row r="63">
      <c r="A63" t="inlineStr">
        <is>
          <t>TR-1062</t>
        </is>
      </c>
      <c r="B63" s="2" t="n">
        <v>45460</v>
      </c>
      <c r="C63" t="inlineStr">
        <is>
          <t>Distribuidores</t>
        </is>
      </c>
      <c r="D63" t="inlineStr">
        <is>
          <t>Lucía P.</t>
        </is>
      </c>
      <c r="E63" t="inlineStr">
        <is>
          <t>Consultoría B2B</t>
        </is>
      </c>
      <c r="F63" s="3" t="n">
        <v>2500</v>
      </c>
      <c r="G63" s="3" t="n">
        <v>125</v>
      </c>
      <c r="H63" s="3">
        <f>F63-G63</f>
        <v/>
      </c>
    </row>
    <row r="64">
      <c r="A64" t="inlineStr">
        <is>
          <t>TR-1063</t>
        </is>
      </c>
      <c r="B64" s="2" t="n">
        <v>45461</v>
      </c>
      <c r="C64" t="inlineStr">
        <is>
          <t>Tienda Online</t>
        </is>
      </c>
      <c r="D64" t="inlineStr">
        <is>
          <t>Marcos S.</t>
        </is>
      </c>
      <c r="E64" t="inlineStr">
        <is>
          <t>Plan Anual Pro</t>
        </is>
      </c>
      <c r="F64" s="3" t="n">
        <v>1200</v>
      </c>
      <c r="G64" s="3" t="n">
        <v>120</v>
      </c>
      <c r="H64" s="3">
        <f>F64-G64</f>
        <v/>
      </c>
    </row>
    <row r="65">
      <c r="A65" t="inlineStr">
        <is>
          <t>TR-1064</t>
        </is>
      </c>
      <c r="B65" s="2" t="n">
        <v>45466</v>
      </c>
      <c r="C65" t="inlineStr">
        <is>
          <t>Tienda Online</t>
        </is>
      </c>
      <c r="D65" t="inlineStr">
        <is>
          <t>Marcos S.</t>
        </is>
      </c>
      <c r="E65" t="inlineStr">
        <is>
          <t>Licencia Equipo</t>
        </is>
      </c>
      <c r="F65" s="3" t="n">
        <v>1900</v>
      </c>
      <c r="G65" s="3" t="n">
        <v>285</v>
      </c>
      <c r="H65" s="3">
        <f>F65-G65</f>
        <v/>
      </c>
    </row>
    <row r="66">
      <c r="A66" t="inlineStr">
        <is>
          <t>TR-1065</t>
        </is>
      </c>
      <c r="B66" s="2" t="n">
        <v>45467</v>
      </c>
      <c r="C66" t="inlineStr">
        <is>
          <t>Distribuidores</t>
        </is>
      </c>
      <c r="D66" t="inlineStr">
        <is>
          <t>Elena R.</t>
        </is>
      </c>
      <c r="E66" t="inlineStr">
        <is>
          <t>Plan Anual Pro</t>
        </is>
      </c>
      <c r="F66" s="3" t="n">
        <v>1200</v>
      </c>
      <c r="G66" s="3" t="n">
        <v>120</v>
      </c>
      <c r="H66" s="3">
        <f>F66-G66</f>
        <v/>
      </c>
    </row>
    <row r="67">
      <c r="A67" t="inlineStr">
        <is>
          <t>TR-1066</t>
        </is>
      </c>
      <c r="B67" s="2" t="n">
        <v>45469</v>
      </c>
      <c r="C67" t="inlineStr">
        <is>
          <t>Venta Directa</t>
        </is>
      </c>
      <c r="D67" t="inlineStr">
        <is>
          <t>Elena R.</t>
        </is>
      </c>
      <c r="E67" t="inlineStr">
        <is>
          <t>Formación In Company</t>
        </is>
      </c>
      <c r="F67" s="3" t="n">
        <v>1600</v>
      </c>
      <c r="G67" s="3" t="n">
        <v>240</v>
      </c>
      <c r="H67" s="3">
        <f>F67-G67</f>
        <v/>
      </c>
    </row>
    <row r="68">
      <c r="A68" t="inlineStr">
        <is>
          <t>TR-1067</t>
        </is>
      </c>
      <c r="B68" s="2" t="n">
        <v>45469</v>
      </c>
      <c r="C68" t="inlineStr">
        <is>
          <t>Venta Directa</t>
        </is>
      </c>
      <c r="D68" t="inlineStr">
        <is>
          <t>Elena R.</t>
        </is>
      </c>
      <c r="E68" t="inlineStr">
        <is>
          <t>Plan Anual Pro</t>
        </is>
      </c>
      <c r="F68" s="3" t="n">
        <v>1200</v>
      </c>
      <c r="G68" s="3" t="n">
        <v>120</v>
      </c>
      <c r="H68" s="3">
        <f>F68-G68</f>
        <v/>
      </c>
    </row>
    <row r="69">
      <c r="A69" t="inlineStr">
        <is>
          <t>TR-1068</t>
        </is>
      </c>
      <c r="B69" s="2" t="n">
        <v>45470</v>
      </c>
      <c r="C69" t="inlineStr">
        <is>
          <t>Venta Directa</t>
        </is>
      </c>
      <c r="D69" t="inlineStr">
        <is>
          <t>Lucía P.</t>
        </is>
      </c>
      <c r="E69" t="inlineStr">
        <is>
          <t>Soporte Premium</t>
        </is>
      </c>
      <c r="F69" s="3" t="n">
        <v>1600</v>
      </c>
      <c r="G69" s="3" t="n">
        <v>0</v>
      </c>
      <c r="H69" s="3">
        <f>F69-G69</f>
        <v/>
      </c>
    </row>
    <row r="70">
      <c r="A70" t="inlineStr">
        <is>
          <t>TR-1069</t>
        </is>
      </c>
      <c r="B70" s="2" t="n">
        <v>45472</v>
      </c>
      <c r="C70" t="inlineStr">
        <is>
          <t>Venta Directa</t>
        </is>
      </c>
      <c r="D70" t="inlineStr">
        <is>
          <t>Marcos S.</t>
        </is>
      </c>
      <c r="E70" t="inlineStr">
        <is>
          <t>Plan Anual Pro</t>
        </is>
      </c>
      <c r="F70" s="3" t="n">
        <v>3600</v>
      </c>
      <c r="G70" s="3" t="n">
        <v>0</v>
      </c>
      <c r="H70" s="3">
        <f>F70-G70</f>
        <v/>
      </c>
    </row>
    <row r="71">
      <c r="A71" t="inlineStr">
        <is>
          <t>TR-1070</t>
        </is>
      </c>
      <c r="B71" s="2" t="n">
        <v>45476</v>
      </c>
      <c r="C71" t="inlineStr">
        <is>
          <t>Tienda Online</t>
        </is>
      </c>
      <c r="D71" t="inlineStr">
        <is>
          <t>Carlos M.</t>
        </is>
      </c>
      <c r="E71" t="inlineStr">
        <is>
          <t>Licencia Básica</t>
        </is>
      </c>
      <c r="F71" s="3" t="n">
        <v>900</v>
      </c>
      <c r="G71" s="3" t="n">
        <v>0</v>
      </c>
      <c r="H71" s="3">
        <f>F71-G71</f>
        <v/>
      </c>
    </row>
    <row r="72">
      <c r="A72" t="inlineStr">
        <is>
          <t>TR-1071</t>
        </is>
      </c>
      <c r="B72" s="2" t="n">
        <v>45478</v>
      </c>
      <c r="C72" t="inlineStr">
        <is>
          <t>Distribuidores</t>
        </is>
      </c>
      <c r="D72" t="inlineStr">
        <is>
          <t>Lucía P.</t>
        </is>
      </c>
      <c r="E72" t="inlineStr">
        <is>
          <t>Licencia Básica</t>
        </is>
      </c>
      <c r="F72" s="3" t="n">
        <v>900</v>
      </c>
      <c r="G72" s="3" t="n">
        <v>0</v>
      </c>
      <c r="H72" s="3">
        <f>F72-G72</f>
        <v/>
      </c>
    </row>
    <row r="73">
      <c r="A73" t="inlineStr">
        <is>
          <t>TR-1072</t>
        </is>
      </c>
      <c r="B73" s="2" t="n">
        <v>45478</v>
      </c>
      <c r="C73" t="inlineStr">
        <is>
          <t>Venta Directa</t>
        </is>
      </c>
      <c r="D73" t="inlineStr">
        <is>
          <t>Marcos S.</t>
        </is>
      </c>
      <c r="E73" t="inlineStr">
        <is>
          <t>Consultoría B2B</t>
        </is>
      </c>
      <c r="F73" s="3" t="n">
        <v>2500</v>
      </c>
      <c r="G73" s="3" t="n">
        <v>0</v>
      </c>
      <c r="H73" s="3">
        <f>F73-G73</f>
        <v/>
      </c>
    </row>
    <row r="74">
      <c r="A74" t="inlineStr">
        <is>
          <t>TR-1073</t>
        </is>
      </c>
      <c r="B74" s="2" t="n">
        <v>45481</v>
      </c>
      <c r="C74" t="inlineStr">
        <is>
          <t>Tienda Online</t>
        </is>
      </c>
      <c r="D74" t="inlineStr">
        <is>
          <t>Lucía P.</t>
        </is>
      </c>
      <c r="E74" t="inlineStr">
        <is>
          <t>Licencia Equipo</t>
        </is>
      </c>
      <c r="F74" s="3" t="n">
        <v>950</v>
      </c>
      <c r="G74" s="3" t="n">
        <v>142</v>
      </c>
      <c r="H74" s="3">
        <f>F74-G74</f>
        <v/>
      </c>
    </row>
    <row r="75">
      <c r="A75" t="inlineStr">
        <is>
          <t>TR-1074</t>
        </is>
      </c>
      <c r="B75" s="2" t="n">
        <v>45482</v>
      </c>
      <c r="C75" t="inlineStr">
        <is>
          <t>Tienda Online</t>
        </is>
      </c>
      <c r="D75" t="inlineStr">
        <is>
          <t>Lucía P.</t>
        </is>
      </c>
      <c r="E75" t="inlineStr">
        <is>
          <t>Licencia Básica</t>
        </is>
      </c>
      <c r="F75" s="3" t="n">
        <v>900</v>
      </c>
      <c r="G75" s="3" t="n">
        <v>0</v>
      </c>
      <c r="H75" s="3">
        <f>F75-G75</f>
        <v/>
      </c>
    </row>
    <row r="76">
      <c r="A76" t="inlineStr">
        <is>
          <t>TR-1075</t>
        </is>
      </c>
      <c r="B76" s="2" t="n">
        <v>45485</v>
      </c>
      <c r="C76" t="inlineStr">
        <is>
          <t>Venta Directa</t>
        </is>
      </c>
      <c r="D76" t="inlineStr">
        <is>
          <t>Elena R.</t>
        </is>
      </c>
      <c r="E76" t="inlineStr">
        <is>
          <t>Plan Anual Pro</t>
        </is>
      </c>
      <c r="F76" s="3" t="n">
        <v>1200</v>
      </c>
      <c r="G76" s="3" t="n">
        <v>0</v>
      </c>
      <c r="H76" s="3">
        <f>F76-G76</f>
        <v/>
      </c>
    </row>
    <row r="77">
      <c r="A77" t="inlineStr">
        <is>
          <t>TR-1076</t>
        </is>
      </c>
      <c r="B77" s="2" t="n">
        <v>45488</v>
      </c>
      <c r="C77" t="inlineStr">
        <is>
          <t>Venta Directa</t>
        </is>
      </c>
      <c r="D77" t="inlineStr">
        <is>
          <t>Marcos S.</t>
        </is>
      </c>
      <c r="E77" t="inlineStr">
        <is>
          <t>Consultoría B2B</t>
        </is>
      </c>
      <c r="F77" s="3" t="n">
        <v>5000</v>
      </c>
      <c r="G77" s="3" t="n">
        <v>0</v>
      </c>
      <c r="H77" s="3">
        <f>F77-G77</f>
        <v/>
      </c>
    </row>
    <row r="78">
      <c r="A78" t="inlineStr">
        <is>
          <t>TR-1077</t>
        </is>
      </c>
      <c r="B78" s="2" t="n">
        <v>45491</v>
      </c>
      <c r="C78" t="inlineStr">
        <is>
          <t>Afiliados</t>
        </is>
      </c>
      <c r="D78" t="inlineStr">
        <is>
          <t>Elena R.</t>
        </is>
      </c>
      <c r="E78" t="inlineStr">
        <is>
          <t>Licencia Básica</t>
        </is>
      </c>
      <c r="F78" s="3" t="n">
        <v>450</v>
      </c>
      <c r="G78" s="3" t="n">
        <v>0</v>
      </c>
      <c r="H78" s="3">
        <f>F78-G78</f>
        <v/>
      </c>
    </row>
    <row r="79">
      <c r="A79" t="inlineStr">
        <is>
          <t>TR-1078</t>
        </is>
      </c>
      <c r="B79" s="2" t="n">
        <v>45495</v>
      </c>
      <c r="C79" t="inlineStr">
        <is>
          <t>Tienda Online</t>
        </is>
      </c>
      <c r="D79" t="inlineStr">
        <is>
          <t>Carlos M.</t>
        </is>
      </c>
      <c r="E79" t="inlineStr">
        <is>
          <t>Licencia Básica</t>
        </is>
      </c>
      <c r="F79" s="3" t="n">
        <v>450</v>
      </c>
      <c r="G79" s="3" t="n">
        <v>45</v>
      </c>
      <c r="H79" s="3">
        <f>F79-G79</f>
        <v/>
      </c>
    </row>
    <row r="80">
      <c r="A80" t="inlineStr">
        <is>
          <t>TR-1079</t>
        </is>
      </c>
      <c r="B80" s="2" t="n">
        <v>45497</v>
      </c>
      <c r="C80" t="inlineStr">
        <is>
          <t>Venta Directa</t>
        </is>
      </c>
      <c r="D80" t="inlineStr">
        <is>
          <t>Lucía P.</t>
        </is>
      </c>
      <c r="E80" t="inlineStr">
        <is>
          <t>Consultoría B2B</t>
        </is>
      </c>
      <c r="F80" s="3" t="n">
        <v>5000</v>
      </c>
      <c r="G80" s="3" t="n">
        <v>0</v>
      </c>
      <c r="H80" s="3">
        <f>F80-G80</f>
        <v/>
      </c>
    </row>
    <row r="81">
      <c r="A81" t="inlineStr">
        <is>
          <t>TR-1080</t>
        </is>
      </c>
      <c r="B81" s="2" t="n">
        <v>45498</v>
      </c>
      <c r="C81" t="inlineStr">
        <is>
          <t>Venta Directa</t>
        </is>
      </c>
      <c r="D81" t="inlineStr">
        <is>
          <t>Lucía P.</t>
        </is>
      </c>
      <c r="E81" t="inlineStr">
        <is>
          <t>Consultoría B2B</t>
        </is>
      </c>
      <c r="F81" s="3" t="n">
        <v>2500</v>
      </c>
      <c r="G81" s="3" t="n">
        <v>0</v>
      </c>
      <c r="H81" s="3">
        <f>F81-G81</f>
        <v/>
      </c>
    </row>
    <row r="82">
      <c r="A82" t="inlineStr">
        <is>
          <t>TR-1081</t>
        </is>
      </c>
      <c r="B82" s="2" t="n">
        <v>45502</v>
      </c>
      <c r="C82" t="inlineStr">
        <is>
          <t>Tienda Online</t>
        </is>
      </c>
      <c r="D82" t="inlineStr">
        <is>
          <t>Carlos M.</t>
        </is>
      </c>
      <c r="E82" t="inlineStr">
        <is>
          <t>Plan Anual Pro</t>
        </is>
      </c>
      <c r="F82" s="3" t="n">
        <v>1200</v>
      </c>
      <c r="G82" s="3" t="n">
        <v>0</v>
      </c>
      <c r="H82" s="3">
        <f>F82-G82</f>
        <v/>
      </c>
    </row>
    <row r="83">
      <c r="A83" t="inlineStr">
        <is>
          <t>TR-1082</t>
        </is>
      </c>
      <c r="B83" s="2" t="n">
        <v>45503</v>
      </c>
      <c r="C83" t="inlineStr">
        <is>
          <t>Distribuidores</t>
        </is>
      </c>
      <c r="D83" t="inlineStr">
        <is>
          <t>Elena R.</t>
        </is>
      </c>
      <c r="E83" t="inlineStr">
        <is>
          <t>Licencia Equipo</t>
        </is>
      </c>
      <c r="F83" s="3" t="n">
        <v>1900</v>
      </c>
      <c r="G83" s="3" t="n">
        <v>285</v>
      </c>
      <c r="H83" s="3">
        <f>F83-G83</f>
        <v/>
      </c>
    </row>
    <row r="84">
      <c r="A84" t="inlineStr">
        <is>
          <t>TR-1083</t>
        </is>
      </c>
      <c r="B84" s="2" t="n">
        <v>45507</v>
      </c>
      <c r="C84" t="inlineStr">
        <is>
          <t>Venta Directa</t>
        </is>
      </c>
      <c r="D84" t="inlineStr">
        <is>
          <t>Marcos S.</t>
        </is>
      </c>
      <c r="E84" t="inlineStr">
        <is>
          <t>Licencia Básica</t>
        </is>
      </c>
      <c r="F84" s="3" t="n">
        <v>900</v>
      </c>
      <c r="G84" s="3" t="n">
        <v>0</v>
      </c>
      <c r="H84" s="3">
        <f>F84-G84</f>
        <v/>
      </c>
    </row>
    <row r="85">
      <c r="A85" t="inlineStr">
        <is>
          <t>TR-1084</t>
        </is>
      </c>
      <c r="B85" s="2" t="n">
        <v>45507</v>
      </c>
      <c r="C85" t="inlineStr">
        <is>
          <t>Tienda Online</t>
        </is>
      </c>
      <c r="D85" t="inlineStr">
        <is>
          <t>Lucía P.</t>
        </is>
      </c>
      <c r="E85" t="inlineStr">
        <is>
          <t>Licencia Básica</t>
        </is>
      </c>
      <c r="F85" s="3" t="n">
        <v>1350</v>
      </c>
      <c r="G85" s="3" t="n">
        <v>0</v>
      </c>
      <c r="H85" s="3">
        <f>F85-G85</f>
        <v/>
      </c>
    </row>
    <row r="86">
      <c r="A86" t="inlineStr">
        <is>
          <t>TR-1085</t>
        </is>
      </c>
      <c r="B86" s="2" t="n">
        <v>45508</v>
      </c>
      <c r="C86" t="inlineStr">
        <is>
          <t>Tienda Online</t>
        </is>
      </c>
      <c r="D86" t="inlineStr">
        <is>
          <t>Carlos M.</t>
        </is>
      </c>
      <c r="E86" t="inlineStr">
        <is>
          <t>Plan Anual Pro</t>
        </is>
      </c>
      <c r="F86" s="3" t="n">
        <v>1200</v>
      </c>
      <c r="G86" s="3" t="n">
        <v>120</v>
      </c>
      <c r="H86" s="3">
        <f>F86-G86</f>
        <v/>
      </c>
    </row>
    <row r="87">
      <c r="A87" t="inlineStr">
        <is>
          <t>TR-1086</t>
        </is>
      </c>
      <c r="B87" s="2" t="n">
        <v>45512</v>
      </c>
      <c r="C87" t="inlineStr">
        <is>
          <t>Tienda Online</t>
        </is>
      </c>
      <c r="D87" t="inlineStr">
        <is>
          <t>Elena R.</t>
        </is>
      </c>
      <c r="E87" t="inlineStr">
        <is>
          <t>Licencia Equipo</t>
        </is>
      </c>
      <c r="F87" s="3" t="n">
        <v>950</v>
      </c>
      <c r="G87" s="3" t="n">
        <v>142</v>
      </c>
      <c r="H87" s="3">
        <f>F87-G87</f>
        <v/>
      </c>
    </row>
    <row r="88">
      <c r="A88" t="inlineStr">
        <is>
          <t>TR-1087</t>
        </is>
      </c>
      <c r="B88" s="2" t="n">
        <v>45516</v>
      </c>
      <c r="C88" t="inlineStr">
        <is>
          <t>Distribuidores</t>
        </is>
      </c>
      <c r="D88" t="inlineStr">
        <is>
          <t>Lucía P.</t>
        </is>
      </c>
      <c r="E88" t="inlineStr">
        <is>
          <t>Licencia Equipo</t>
        </is>
      </c>
      <c r="F88" s="3" t="n">
        <v>1900</v>
      </c>
      <c r="G88" s="3" t="n">
        <v>285</v>
      </c>
      <c r="H88" s="3">
        <f>F88-G88</f>
        <v/>
      </c>
    </row>
    <row r="89">
      <c r="A89" t="inlineStr">
        <is>
          <t>TR-1088</t>
        </is>
      </c>
      <c r="B89" s="2" t="n">
        <v>45518</v>
      </c>
      <c r="C89" t="inlineStr">
        <is>
          <t>Venta Directa</t>
        </is>
      </c>
      <c r="D89" t="inlineStr">
        <is>
          <t>Marcos S.</t>
        </is>
      </c>
      <c r="E89" t="inlineStr">
        <is>
          <t>Plan Anual Pro</t>
        </is>
      </c>
      <c r="F89" s="3" t="n">
        <v>1200</v>
      </c>
      <c r="G89" s="3" t="n">
        <v>0</v>
      </c>
      <c r="H89" s="3">
        <f>F89-G89</f>
        <v/>
      </c>
    </row>
    <row r="90">
      <c r="A90" t="inlineStr">
        <is>
          <t>TR-1089</t>
        </is>
      </c>
      <c r="B90" s="2" t="n">
        <v>45522</v>
      </c>
      <c r="C90" t="inlineStr">
        <is>
          <t>Venta Directa</t>
        </is>
      </c>
      <c r="D90" t="inlineStr">
        <is>
          <t>Elena R.</t>
        </is>
      </c>
      <c r="E90" t="inlineStr">
        <is>
          <t>Add-on Almacén</t>
        </is>
      </c>
      <c r="F90" s="3" t="n">
        <v>300</v>
      </c>
      <c r="G90" s="3" t="n">
        <v>30</v>
      </c>
      <c r="H90" s="3">
        <f>F90-G90</f>
        <v/>
      </c>
    </row>
    <row r="91">
      <c r="A91" t="inlineStr">
        <is>
          <t>TR-1090</t>
        </is>
      </c>
      <c r="B91" s="2" t="n">
        <v>45523</v>
      </c>
      <c r="C91" t="inlineStr">
        <is>
          <t>Distribuidores</t>
        </is>
      </c>
      <c r="D91" t="inlineStr">
        <is>
          <t>Elena R.</t>
        </is>
      </c>
      <c r="E91" t="inlineStr">
        <is>
          <t>Licencia Equipo</t>
        </is>
      </c>
      <c r="F91" s="3" t="n">
        <v>2850</v>
      </c>
      <c r="G91" s="3" t="n">
        <v>0</v>
      </c>
      <c r="H91" s="3">
        <f>F91-G91</f>
        <v/>
      </c>
    </row>
    <row r="92">
      <c r="A92" t="inlineStr">
        <is>
          <t>TR-1091</t>
        </is>
      </c>
      <c r="B92" s="2" t="n">
        <v>45523</v>
      </c>
      <c r="C92" t="inlineStr">
        <is>
          <t>Venta Directa</t>
        </is>
      </c>
      <c r="D92" t="inlineStr">
        <is>
          <t>Elena R.</t>
        </is>
      </c>
      <c r="E92" t="inlineStr">
        <is>
          <t>Licencia Equipo</t>
        </is>
      </c>
      <c r="F92" s="3" t="n">
        <v>950</v>
      </c>
      <c r="G92" s="3" t="n">
        <v>95</v>
      </c>
      <c r="H92" s="3">
        <f>F92-G92</f>
        <v/>
      </c>
    </row>
    <row r="93">
      <c r="A93" t="inlineStr">
        <is>
          <t>TR-1092</t>
        </is>
      </c>
      <c r="B93" s="2" t="n">
        <v>45531</v>
      </c>
      <c r="C93" t="inlineStr">
        <is>
          <t>Venta Directa</t>
        </is>
      </c>
      <c r="D93" t="inlineStr">
        <is>
          <t>Lucía P.</t>
        </is>
      </c>
      <c r="E93" t="inlineStr">
        <is>
          <t>Licencia Equipo</t>
        </is>
      </c>
      <c r="F93" s="3" t="n">
        <v>2850</v>
      </c>
      <c r="G93" s="3" t="n">
        <v>0</v>
      </c>
      <c r="H93" s="3">
        <f>F93-G93</f>
        <v/>
      </c>
    </row>
    <row r="94">
      <c r="A94" t="inlineStr">
        <is>
          <t>TR-1093</t>
        </is>
      </c>
      <c r="B94" s="2" t="n">
        <v>45535</v>
      </c>
      <c r="C94" t="inlineStr">
        <is>
          <t>Tienda Online</t>
        </is>
      </c>
      <c r="D94" t="inlineStr">
        <is>
          <t>Carlos M.</t>
        </is>
      </c>
      <c r="E94" t="inlineStr">
        <is>
          <t>Licencia Básica</t>
        </is>
      </c>
      <c r="F94" s="3" t="n">
        <v>900</v>
      </c>
      <c r="G94" s="3" t="n">
        <v>0</v>
      </c>
      <c r="H94" s="3">
        <f>F94-G94</f>
        <v/>
      </c>
    </row>
    <row r="95">
      <c r="A95" t="inlineStr">
        <is>
          <t>TR-1094</t>
        </is>
      </c>
      <c r="B95" s="2" t="n">
        <v>45537</v>
      </c>
      <c r="C95" t="inlineStr">
        <is>
          <t>Afiliados</t>
        </is>
      </c>
      <c r="D95" t="inlineStr">
        <is>
          <t>Elena R.</t>
        </is>
      </c>
      <c r="E95" t="inlineStr">
        <is>
          <t>Plan Anual Pro</t>
        </is>
      </c>
      <c r="F95" s="3" t="n">
        <v>2400</v>
      </c>
      <c r="G95" s="3" t="n">
        <v>0</v>
      </c>
      <c r="H95" s="3">
        <f>F95-G95</f>
        <v/>
      </c>
    </row>
    <row r="96">
      <c r="A96" t="inlineStr">
        <is>
          <t>TR-1095</t>
        </is>
      </c>
      <c r="B96" s="2" t="n">
        <v>45541</v>
      </c>
      <c r="C96" t="inlineStr">
        <is>
          <t>Distribuidores</t>
        </is>
      </c>
      <c r="D96" t="inlineStr">
        <is>
          <t>Carlos M.</t>
        </is>
      </c>
      <c r="E96" t="inlineStr">
        <is>
          <t>Consultoría B2B</t>
        </is>
      </c>
      <c r="F96" s="3" t="n">
        <v>5000</v>
      </c>
      <c r="G96" s="3" t="n">
        <v>0</v>
      </c>
      <c r="H96" s="3">
        <f>F96-G96</f>
        <v/>
      </c>
    </row>
    <row r="97">
      <c r="A97" t="inlineStr">
        <is>
          <t>TR-1096</t>
        </is>
      </c>
      <c r="B97" s="2" t="n">
        <v>45543</v>
      </c>
      <c r="C97" t="inlineStr">
        <is>
          <t>Venta Directa</t>
        </is>
      </c>
      <c r="D97" t="inlineStr">
        <is>
          <t>Lucía P.</t>
        </is>
      </c>
      <c r="E97" t="inlineStr">
        <is>
          <t>Licencia Básica</t>
        </is>
      </c>
      <c r="F97" s="3" t="n">
        <v>450</v>
      </c>
      <c r="G97" s="3" t="n">
        <v>45</v>
      </c>
      <c r="H97" s="3">
        <f>F97-G97</f>
        <v/>
      </c>
    </row>
    <row r="98">
      <c r="A98" t="inlineStr">
        <is>
          <t>TR-1097</t>
        </is>
      </c>
      <c r="B98" s="2" t="n">
        <v>45544</v>
      </c>
      <c r="C98" t="inlineStr">
        <is>
          <t>Venta Directa</t>
        </is>
      </c>
      <c r="D98" t="inlineStr">
        <is>
          <t>Carlos M.</t>
        </is>
      </c>
      <c r="E98" t="inlineStr">
        <is>
          <t>Soporte Premium</t>
        </is>
      </c>
      <c r="F98" s="3" t="n">
        <v>1600</v>
      </c>
      <c r="G98" s="3" t="n">
        <v>0</v>
      </c>
      <c r="H98" s="3">
        <f>F98-G98</f>
        <v/>
      </c>
    </row>
    <row r="99">
      <c r="A99" t="inlineStr">
        <is>
          <t>TR-1098</t>
        </is>
      </c>
      <c r="B99" s="2" t="n">
        <v>45546</v>
      </c>
      <c r="C99" t="inlineStr">
        <is>
          <t>Venta Directa</t>
        </is>
      </c>
      <c r="D99" t="inlineStr">
        <is>
          <t>Elena R.</t>
        </is>
      </c>
      <c r="E99" t="inlineStr">
        <is>
          <t>Plan Anual Pro</t>
        </is>
      </c>
      <c r="F99" s="3" t="n">
        <v>1200</v>
      </c>
      <c r="G99" s="3" t="n">
        <v>0</v>
      </c>
      <c r="H99" s="3">
        <f>F99-G99</f>
        <v/>
      </c>
    </row>
    <row r="100">
      <c r="A100" t="inlineStr">
        <is>
          <t>TR-1099</t>
        </is>
      </c>
      <c r="B100" s="2" t="n">
        <v>45549</v>
      </c>
      <c r="C100" t="inlineStr">
        <is>
          <t>Distribuidores</t>
        </is>
      </c>
      <c r="D100" t="inlineStr">
        <is>
          <t>Marcos S.</t>
        </is>
      </c>
      <c r="E100" t="inlineStr">
        <is>
          <t>Soporte Premium</t>
        </is>
      </c>
      <c r="F100" s="3" t="n">
        <v>800</v>
      </c>
      <c r="G100" s="3" t="n">
        <v>40</v>
      </c>
      <c r="H100" s="3">
        <f>F100-G100</f>
        <v/>
      </c>
    </row>
    <row r="101">
      <c r="A101" t="inlineStr">
        <is>
          <t>TR-1100</t>
        </is>
      </c>
      <c r="B101" s="2" t="n">
        <v>45551</v>
      </c>
      <c r="C101" t="inlineStr">
        <is>
          <t>Venta Directa</t>
        </is>
      </c>
      <c r="D101" t="inlineStr">
        <is>
          <t>Marcos S.</t>
        </is>
      </c>
      <c r="E101" t="inlineStr">
        <is>
          <t>Soporte Premium</t>
        </is>
      </c>
      <c r="F101" s="3" t="n">
        <v>800</v>
      </c>
      <c r="G101" s="3" t="n">
        <v>120</v>
      </c>
      <c r="H101" s="3">
        <f>F101-G101</f>
        <v/>
      </c>
    </row>
    <row r="102">
      <c r="A102" t="inlineStr">
        <is>
          <t>TR-1101</t>
        </is>
      </c>
      <c r="B102" s="2" t="n">
        <v>45554</v>
      </c>
      <c r="C102" t="inlineStr">
        <is>
          <t>Tienda Online</t>
        </is>
      </c>
      <c r="D102" t="inlineStr">
        <is>
          <t>Lucía P.</t>
        </is>
      </c>
      <c r="E102" t="inlineStr">
        <is>
          <t>Soporte Premium</t>
        </is>
      </c>
      <c r="F102" s="3" t="n">
        <v>800</v>
      </c>
      <c r="G102" s="3" t="n">
        <v>40</v>
      </c>
      <c r="H102" s="3">
        <f>F102-G102</f>
        <v/>
      </c>
    </row>
    <row r="103">
      <c r="A103" t="inlineStr">
        <is>
          <t>TR-1102</t>
        </is>
      </c>
      <c r="B103" s="2" t="n">
        <v>45555</v>
      </c>
      <c r="C103" t="inlineStr">
        <is>
          <t>Venta Directa</t>
        </is>
      </c>
      <c r="D103" t="inlineStr">
        <is>
          <t>Lucía P.</t>
        </is>
      </c>
      <c r="E103" t="inlineStr">
        <is>
          <t>Plan Anual Pro</t>
        </is>
      </c>
      <c r="F103" s="3" t="n">
        <v>2400</v>
      </c>
      <c r="G103" s="3" t="n">
        <v>0</v>
      </c>
      <c r="H103" s="3">
        <f>F103-G103</f>
        <v/>
      </c>
    </row>
    <row r="104">
      <c r="A104" t="inlineStr">
        <is>
          <t>TR-1103</t>
        </is>
      </c>
      <c r="B104" s="2" t="n">
        <v>45555</v>
      </c>
      <c r="C104" t="inlineStr">
        <is>
          <t>Venta Directa</t>
        </is>
      </c>
      <c r="D104" t="inlineStr">
        <is>
          <t>Elena R.</t>
        </is>
      </c>
      <c r="E104" t="inlineStr">
        <is>
          <t>Plan Anual Pro</t>
        </is>
      </c>
      <c r="F104" s="3" t="n">
        <v>1200</v>
      </c>
      <c r="G104" s="3" t="n">
        <v>0</v>
      </c>
      <c r="H104" s="3">
        <f>F104-G104</f>
        <v/>
      </c>
    </row>
    <row r="105">
      <c r="A105" t="inlineStr">
        <is>
          <t>TR-1104</t>
        </is>
      </c>
      <c r="B105" s="2" t="n">
        <v>45563</v>
      </c>
      <c r="C105" t="inlineStr">
        <is>
          <t>Afiliados</t>
        </is>
      </c>
      <c r="D105" t="inlineStr">
        <is>
          <t>Elena R.</t>
        </is>
      </c>
      <c r="E105" t="inlineStr">
        <is>
          <t>Plan Anual Pro</t>
        </is>
      </c>
      <c r="F105" s="3" t="n">
        <v>2400</v>
      </c>
      <c r="G105" s="3" t="n">
        <v>0</v>
      </c>
      <c r="H105" s="3">
        <f>F105-G105</f>
        <v/>
      </c>
    </row>
    <row r="106">
      <c r="A106" t="inlineStr">
        <is>
          <t>TR-1105</t>
        </is>
      </c>
      <c r="B106" s="2" t="n">
        <v>45567</v>
      </c>
      <c r="C106" t="inlineStr">
        <is>
          <t>Venta Directa</t>
        </is>
      </c>
      <c r="D106" t="inlineStr">
        <is>
          <t>Elena R.</t>
        </is>
      </c>
      <c r="E106" t="inlineStr">
        <is>
          <t>Consultoría B2B</t>
        </is>
      </c>
      <c r="F106" s="3" t="n">
        <v>5000</v>
      </c>
      <c r="G106" s="3" t="n">
        <v>500</v>
      </c>
      <c r="H106" s="3">
        <f>F106-G106</f>
        <v/>
      </c>
    </row>
    <row r="107">
      <c r="A107" t="inlineStr">
        <is>
          <t>TR-1106</t>
        </is>
      </c>
      <c r="B107" s="2" t="n">
        <v>45570</v>
      </c>
      <c r="C107" t="inlineStr">
        <is>
          <t>Tienda Online</t>
        </is>
      </c>
      <c r="D107" t="inlineStr">
        <is>
          <t>Elena R.</t>
        </is>
      </c>
      <c r="E107" t="inlineStr">
        <is>
          <t>Licencia Básica</t>
        </is>
      </c>
      <c r="F107" s="3" t="n">
        <v>450</v>
      </c>
      <c r="G107" s="3" t="n">
        <v>0</v>
      </c>
      <c r="H107" s="3">
        <f>F107-G107</f>
        <v/>
      </c>
    </row>
    <row r="108">
      <c r="A108" t="inlineStr">
        <is>
          <t>TR-1107</t>
        </is>
      </c>
      <c r="B108" s="2" t="n">
        <v>45572</v>
      </c>
      <c r="C108" t="inlineStr">
        <is>
          <t>Venta Directa</t>
        </is>
      </c>
      <c r="D108" t="inlineStr">
        <is>
          <t>Lucía P.</t>
        </is>
      </c>
      <c r="E108" t="inlineStr">
        <is>
          <t>Consultoría B2B</t>
        </is>
      </c>
      <c r="F108" s="3" t="n">
        <v>5000</v>
      </c>
      <c r="G108" s="3" t="n">
        <v>0</v>
      </c>
      <c r="H108" s="3">
        <f>F108-G108</f>
        <v/>
      </c>
    </row>
    <row r="109">
      <c r="A109" t="inlineStr">
        <is>
          <t>TR-1108</t>
        </is>
      </c>
      <c r="B109" s="2" t="n">
        <v>45574</v>
      </c>
      <c r="C109" t="inlineStr">
        <is>
          <t>Venta Directa</t>
        </is>
      </c>
      <c r="D109" t="inlineStr">
        <is>
          <t>Elena R.</t>
        </is>
      </c>
      <c r="E109" t="inlineStr">
        <is>
          <t>Plan Anual Pro</t>
        </is>
      </c>
      <c r="F109" s="3" t="n">
        <v>1200</v>
      </c>
      <c r="G109" s="3" t="n">
        <v>0</v>
      </c>
      <c r="H109" s="3">
        <f>F109-G109</f>
        <v/>
      </c>
    </row>
    <row r="110">
      <c r="A110" t="inlineStr">
        <is>
          <t>TR-1109</t>
        </is>
      </c>
      <c r="B110" s="2" t="n">
        <v>45575</v>
      </c>
      <c r="C110" t="inlineStr">
        <is>
          <t>Venta Directa</t>
        </is>
      </c>
      <c r="D110" t="inlineStr">
        <is>
          <t>Carlos M.</t>
        </is>
      </c>
      <c r="E110" t="inlineStr">
        <is>
          <t>Plan Anual Pro</t>
        </is>
      </c>
      <c r="F110" s="3" t="n">
        <v>1200</v>
      </c>
      <c r="G110" s="3" t="n">
        <v>0</v>
      </c>
      <c r="H110" s="3">
        <f>F110-G110</f>
        <v/>
      </c>
    </row>
    <row r="111">
      <c r="A111" t="inlineStr">
        <is>
          <t>TR-1110</t>
        </is>
      </c>
      <c r="B111" s="2" t="n">
        <v>45577</v>
      </c>
      <c r="C111" t="inlineStr">
        <is>
          <t>Tienda Online</t>
        </is>
      </c>
      <c r="D111" t="inlineStr">
        <is>
          <t>Marcos S.</t>
        </is>
      </c>
      <c r="E111" t="inlineStr">
        <is>
          <t>Soporte Premium</t>
        </is>
      </c>
      <c r="F111" s="3" t="n">
        <v>1600</v>
      </c>
      <c r="G111" s="3" t="n">
        <v>80</v>
      </c>
      <c r="H111" s="3">
        <f>F111-G111</f>
        <v/>
      </c>
    </row>
    <row r="112">
      <c r="A112" t="inlineStr">
        <is>
          <t>TR-1111</t>
        </is>
      </c>
      <c r="B112" s="2" t="n">
        <v>45579</v>
      </c>
      <c r="C112" t="inlineStr">
        <is>
          <t>Venta Directa</t>
        </is>
      </c>
      <c r="D112" t="inlineStr">
        <is>
          <t>Carlos M.</t>
        </is>
      </c>
      <c r="E112" t="inlineStr">
        <is>
          <t>Soporte Premium</t>
        </is>
      </c>
      <c r="F112" s="3" t="n">
        <v>2400</v>
      </c>
      <c r="G112" s="3" t="n">
        <v>0</v>
      </c>
      <c r="H112" s="3">
        <f>F112-G112</f>
        <v/>
      </c>
    </row>
    <row r="113">
      <c r="A113" t="inlineStr">
        <is>
          <t>TR-1112</t>
        </is>
      </c>
      <c r="B113" s="2" t="n">
        <v>45579</v>
      </c>
      <c r="C113" t="inlineStr">
        <is>
          <t>Afiliados</t>
        </is>
      </c>
      <c r="D113" t="inlineStr">
        <is>
          <t>Marcos S.</t>
        </is>
      </c>
      <c r="E113" t="inlineStr">
        <is>
          <t>Licencia Equipo</t>
        </is>
      </c>
      <c r="F113" s="3" t="n">
        <v>1900</v>
      </c>
      <c r="G113" s="3" t="n">
        <v>0</v>
      </c>
      <c r="H113" s="3">
        <f>F113-G113</f>
        <v/>
      </c>
    </row>
    <row r="114">
      <c r="A114" t="inlineStr">
        <is>
          <t>TR-1113</t>
        </is>
      </c>
      <c r="B114" s="2" t="n">
        <v>45579</v>
      </c>
      <c r="C114" t="inlineStr">
        <is>
          <t>Venta Directa</t>
        </is>
      </c>
      <c r="D114" t="inlineStr">
        <is>
          <t>Lucía P.</t>
        </is>
      </c>
      <c r="E114" t="inlineStr">
        <is>
          <t>Soporte Premium</t>
        </is>
      </c>
      <c r="F114" s="3" t="n">
        <v>800</v>
      </c>
      <c r="G114" s="3" t="n">
        <v>0</v>
      </c>
      <c r="H114" s="3">
        <f>F114-G114</f>
        <v/>
      </c>
    </row>
    <row r="115">
      <c r="A115" t="inlineStr">
        <is>
          <t>TR-1114</t>
        </is>
      </c>
      <c r="B115" s="2" t="n">
        <v>45579</v>
      </c>
      <c r="C115" t="inlineStr">
        <is>
          <t>Distribuidores</t>
        </is>
      </c>
      <c r="D115" t="inlineStr">
        <is>
          <t>Elena R.</t>
        </is>
      </c>
      <c r="E115" t="inlineStr">
        <is>
          <t>Licencia Básica</t>
        </is>
      </c>
      <c r="F115" s="3" t="n">
        <v>450</v>
      </c>
      <c r="G115" s="3" t="n">
        <v>45</v>
      </c>
      <c r="H115" s="3">
        <f>F115-G115</f>
        <v/>
      </c>
    </row>
    <row r="116">
      <c r="A116" t="inlineStr">
        <is>
          <t>TR-1115</t>
        </is>
      </c>
      <c r="B116" s="2" t="n">
        <v>45580</v>
      </c>
      <c r="C116" t="inlineStr">
        <is>
          <t>Venta Directa</t>
        </is>
      </c>
      <c r="D116" t="inlineStr">
        <is>
          <t>Carlos M.</t>
        </is>
      </c>
      <c r="E116" t="inlineStr">
        <is>
          <t>Consultoría B2B</t>
        </is>
      </c>
      <c r="F116" s="3" t="n">
        <v>2500</v>
      </c>
      <c r="G116" s="3" t="n">
        <v>0</v>
      </c>
      <c r="H116" s="3">
        <f>F116-G116</f>
        <v/>
      </c>
    </row>
    <row r="117">
      <c r="A117" t="inlineStr">
        <is>
          <t>TR-1116</t>
        </is>
      </c>
      <c r="B117" s="2" t="n">
        <v>45580</v>
      </c>
      <c r="C117" t="inlineStr">
        <is>
          <t>Distribuidores</t>
        </is>
      </c>
      <c r="D117" t="inlineStr">
        <is>
          <t>Marcos S.</t>
        </is>
      </c>
      <c r="E117" t="inlineStr">
        <is>
          <t>Licencia Equipo</t>
        </is>
      </c>
      <c r="F117" s="3" t="n">
        <v>950</v>
      </c>
      <c r="G117" s="3" t="n">
        <v>142</v>
      </c>
      <c r="H117" s="3">
        <f>F117-G117</f>
        <v/>
      </c>
    </row>
    <row r="118">
      <c r="A118" t="inlineStr">
        <is>
          <t>TR-1117</t>
        </is>
      </c>
      <c r="B118" s="2" t="n">
        <v>45584</v>
      </c>
      <c r="C118" t="inlineStr">
        <is>
          <t>Distribuidores</t>
        </is>
      </c>
      <c r="D118" t="inlineStr">
        <is>
          <t>Carlos M.</t>
        </is>
      </c>
      <c r="E118" t="inlineStr">
        <is>
          <t>Soporte Premium</t>
        </is>
      </c>
      <c r="F118" s="3" t="n">
        <v>800</v>
      </c>
      <c r="G118" s="3" t="n">
        <v>0</v>
      </c>
      <c r="H118" s="3">
        <f>F118-G118</f>
        <v/>
      </c>
    </row>
    <row r="119">
      <c r="A119" t="inlineStr">
        <is>
          <t>TR-1118</t>
        </is>
      </c>
      <c r="B119" s="2" t="n">
        <v>45587</v>
      </c>
      <c r="C119" t="inlineStr">
        <is>
          <t>Venta Directa</t>
        </is>
      </c>
      <c r="D119" t="inlineStr">
        <is>
          <t>Carlos M.</t>
        </is>
      </c>
      <c r="E119" t="inlineStr">
        <is>
          <t>Plan Anual Pro</t>
        </is>
      </c>
      <c r="F119" s="3" t="n">
        <v>1200</v>
      </c>
      <c r="G119" s="3" t="n">
        <v>60</v>
      </c>
      <c r="H119" s="3">
        <f>F119-G119</f>
        <v/>
      </c>
    </row>
    <row r="120">
      <c r="A120" t="inlineStr">
        <is>
          <t>TR-1119</t>
        </is>
      </c>
      <c r="B120" s="2" t="n">
        <v>45592</v>
      </c>
      <c r="C120" t="inlineStr">
        <is>
          <t>Venta Directa</t>
        </is>
      </c>
      <c r="D120" t="inlineStr">
        <is>
          <t>Marcos S.</t>
        </is>
      </c>
      <c r="E120" t="inlineStr">
        <is>
          <t>Soporte Premium</t>
        </is>
      </c>
      <c r="F120" s="3" t="n">
        <v>1600</v>
      </c>
      <c r="G120" s="3" t="n">
        <v>0</v>
      </c>
      <c r="H120" s="3">
        <f>F120-G120</f>
        <v/>
      </c>
    </row>
    <row r="121">
      <c r="A121" t="inlineStr">
        <is>
          <t>TR-1120</t>
        </is>
      </c>
      <c r="B121" s="2" t="n">
        <v>45593</v>
      </c>
      <c r="C121" t="inlineStr">
        <is>
          <t>Venta Directa</t>
        </is>
      </c>
      <c r="D121" t="inlineStr">
        <is>
          <t>Carlos M.</t>
        </is>
      </c>
      <c r="E121" t="inlineStr">
        <is>
          <t>Licencia Básica</t>
        </is>
      </c>
      <c r="F121" s="3" t="n">
        <v>450</v>
      </c>
      <c r="G121" s="3" t="n">
        <v>22</v>
      </c>
      <c r="H121" s="3">
        <f>F121-G121</f>
        <v/>
      </c>
    </row>
    <row r="122">
      <c r="A122" t="inlineStr">
        <is>
          <t>TR-1121</t>
        </is>
      </c>
      <c r="B122" s="2" t="n">
        <v>45604</v>
      </c>
      <c r="C122" t="inlineStr">
        <is>
          <t>Venta Directa</t>
        </is>
      </c>
      <c r="D122" t="inlineStr">
        <is>
          <t>Marcos S.</t>
        </is>
      </c>
      <c r="E122" t="inlineStr">
        <is>
          <t>Plan Anual Pro</t>
        </is>
      </c>
      <c r="F122" s="3" t="n">
        <v>1200</v>
      </c>
      <c r="G122" s="3" t="n">
        <v>0</v>
      </c>
      <c r="H122" s="3">
        <f>F122-G122</f>
        <v/>
      </c>
    </row>
    <row r="123">
      <c r="A123" t="inlineStr">
        <is>
          <t>TR-1122</t>
        </is>
      </c>
      <c r="B123" s="2" t="n">
        <v>45606</v>
      </c>
      <c r="C123" t="inlineStr">
        <is>
          <t>Tienda Online</t>
        </is>
      </c>
      <c r="D123" t="inlineStr">
        <is>
          <t>Lucía P.</t>
        </is>
      </c>
      <c r="E123" t="inlineStr">
        <is>
          <t>Licencia Básica</t>
        </is>
      </c>
      <c r="F123" s="3" t="n">
        <v>450</v>
      </c>
      <c r="G123" s="3" t="n">
        <v>68</v>
      </c>
      <c r="H123" s="3">
        <f>F123-G123</f>
        <v/>
      </c>
    </row>
    <row r="124">
      <c r="A124" t="inlineStr">
        <is>
          <t>TR-1123</t>
        </is>
      </c>
      <c r="B124" s="2" t="n">
        <v>45607</v>
      </c>
      <c r="C124" t="inlineStr">
        <is>
          <t>Venta Directa</t>
        </is>
      </c>
      <c r="D124" t="inlineStr">
        <is>
          <t>Elena R.</t>
        </is>
      </c>
      <c r="E124" t="inlineStr">
        <is>
          <t>Formación In Company</t>
        </is>
      </c>
      <c r="F124" s="3" t="n">
        <v>1600</v>
      </c>
      <c r="G124" s="3" t="n">
        <v>0</v>
      </c>
      <c r="H124" s="3">
        <f>F124-G124</f>
        <v/>
      </c>
    </row>
    <row r="125">
      <c r="A125" t="inlineStr">
        <is>
          <t>TR-1124</t>
        </is>
      </c>
      <c r="B125" s="2" t="n">
        <v>45609</v>
      </c>
      <c r="C125" t="inlineStr">
        <is>
          <t>Distribuidores</t>
        </is>
      </c>
      <c r="D125" t="inlineStr">
        <is>
          <t>Elena R.</t>
        </is>
      </c>
      <c r="E125" t="inlineStr">
        <is>
          <t>Licencia Básica</t>
        </is>
      </c>
      <c r="F125" s="3" t="n">
        <v>450</v>
      </c>
      <c r="G125" s="3" t="n">
        <v>45</v>
      </c>
      <c r="H125" s="3">
        <f>F125-G125</f>
        <v/>
      </c>
    </row>
    <row r="126">
      <c r="A126" t="inlineStr">
        <is>
          <t>TR-1125</t>
        </is>
      </c>
      <c r="B126" s="2" t="n">
        <v>45610</v>
      </c>
      <c r="C126" t="inlineStr">
        <is>
          <t>Venta Directa</t>
        </is>
      </c>
      <c r="D126" t="inlineStr">
        <is>
          <t>Marcos S.</t>
        </is>
      </c>
      <c r="E126" t="inlineStr">
        <is>
          <t>Soporte Premium</t>
        </is>
      </c>
      <c r="F126" s="3" t="n">
        <v>1600</v>
      </c>
      <c r="G126" s="3" t="n">
        <v>80</v>
      </c>
      <c r="H126" s="3">
        <f>F126-G126</f>
        <v/>
      </c>
    </row>
    <row r="127">
      <c r="A127" t="inlineStr">
        <is>
          <t>TR-1126</t>
        </is>
      </c>
      <c r="B127" s="2" t="n">
        <v>45616</v>
      </c>
      <c r="C127" t="inlineStr">
        <is>
          <t>Afiliados</t>
        </is>
      </c>
      <c r="D127" t="inlineStr">
        <is>
          <t>Marcos S.</t>
        </is>
      </c>
      <c r="E127" t="inlineStr">
        <is>
          <t>Soporte Premium</t>
        </is>
      </c>
      <c r="F127" s="3" t="n">
        <v>2400</v>
      </c>
      <c r="G127" s="3" t="n">
        <v>360</v>
      </c>
      <c r="H127" s="3">
        <f>F127-G127</f>
        <v/>
      </c>
    </row>
    <row r="128">
      <c r="A128" t="inlineStr">
        <is>
          <t>TR-1127</t>
        </is>
      </c>
      <c r="B128" s="2" t="n">
        <v>45616</v>
      </c>
      <c r="C128" t="inlineStr">
        <is>
          <t>Venta Directa</t>
        </is>
      </c>
      <c r="D128" t="inlineStr">
        <is>
          <t>Marcos S.</t>
        </is>
      </c>
      <c r="E128" t="inlineStr">
        <is>
          <t>Licencia Básica</t>
        </is>
      </c>
      <c r="F128" s="3" t="n">
        <v>900</v>
      </c>
      <c r="G128" s="3" t="n">
        <v>0</v>
      </c>
      <c r="H128" s="3">
        <f>F128-G128</f>
        <v/>
      </c>
    </row>
    <row r="129">
      <c r="A129" t="inlineStr">
        <is>
          <t>TR-1128</t>
        </is>
      </c>
      <c r="B129" s="2" t="n">
        <v>45616</v>
      </c>
      <c r="C129" t="inlineStr">
        <is>
          <t>Distribuidores</t>
        </is>
      </c>
      <c r="D129" t="inlineStr">
        <is>
          <t>Lucía P.</t>
        </is>
      </c>
      <c r="E129" t="inlineStr">
        <is>
          <t>Plan Anual Pro</t>
        </is>
      </c>
      <c r="F129" s="3" t="n">
        <v>1200</v>
      </c>
      <c r="G129" s="3" t="n">
        <v>0</v>
      </c>
      <c r="H129" s="3">
        <f>F129-G129</f>
        <v/>
      </c>
    </row>
    <row r="130">
      <c r="A130" t="inlineStr">
        <is>
          <t>TR-1129</t>
        </is>
      </c>
      <c r="B130" s="2" t="n">
        <v>45620</v>
      </c>
      <c r="C130" t="inlineStr">
        <is>
          <t>Venta Directa</t>
        </is>
      </c>
      <c r="D130" t="inlineStr">
        <is>
          <t>Carlos M.</t>
        </is>
      </c>
      <c r="E130" t="inlineStr">
        <is>
          <t>Soporte Premium</t>
        </is>
      </c>
      <c r="F130" s="3" t="n">
        <v>1600</v>
      </c>
      <c r="G130" s="3" t="n">
        <v>240</v>
      </c>
      <c r="H130" s="3">
        <f>F130-G130</f>
        <v/>
      </c>
    </row>
    <row r="131">
      <c r="A131" t="inlineStr">
        <is>
          <t>TR-1130</t>
        </is>
      </c>
      <c r="B131" s="2" t="n">
        <v>45623</v>
      </c>
      <c r="C131" t="inlineStr">
        <is>
          <t>Venta Directa</t>
        </is>
      </c>
      <c r="D131" t="inlineStr">
        <is>
          <t>Marcos S.</t>
        </is>
      </c>
      <c r="E131" t="inlineStr">
        <is>
          <t>Consultoría B2B</t>
        </is>
      </c>
      <c r="F131" s="3" t="n">
        <v>2500</v>
      </c>
      <c r="G131" s="3" t="n">
        <v>250</v>
      </c>
      <c r="H131" s="3">
        <f>F131-G131</f>
        <v/>
      </c>
    </row>
    <row r="132">
      <c r="A132" t="inlineStr">
        <is>
          <t>TR-1131</t>
        </is>
      </c>
      <c r="B132" s="2" t="n">
        <v>45624</v>
      </c>
      <c r="C132" t="inlineStr">
        <is>
          <t>Distribuidores</t>
        </is>
      </c>
      <c r="D132" t="inlineStr">
        <is>
          <t>Lucía P.</t>
        </is>
      </c>
      <c r="E132" t="inlineStr">
        <is>
          <t>Plan Anual Pro</t>
        </is>
      </c>
      <c r="F132" s="3" t="n">
        <v>2400</v>
      </c>
      <c r="G132" s="3" t="n">
        <v>0</v>
      </c>
      <c r="H132" s="3">
        <f>F132-G132</f>
        <v/>
      </c>
    </row>
    <row r="133">
      <c r="A133" t="inlineStr">
        <is>
          <t>TR-1132</t>
        </is>
      </c>
      <c r="B133" s="2" t="n">
        <v>45627</v>
      </c>
      <c r="C133" t="inlineStr">
        <is>
          <t>Tienda Online</t>
        </is>
      </c>
      <c r="D133" t="inlineStr">
        <is>
          <t>Marcos S.</t>
        </is>
      </c>
      <c r="E133" t="inlineStr">
        <is>
          <t>Soporte Premium</t>
        </is>
      </c>
      <c r="F133" s="3" t="n">
        <v>1600</v>
      </c>
      <c r="G133" s="3" t="n">
        <v>240</v>
      </c>
      <c r="H133" s="3">
        <f>F133-G133</f>
        <v/>
      </c>
    </row>
    <row r="134">
      <c r="A134" t="inlineStr">
        <is>
          <t>TR-1133</t>
        </is>
      </c>
      <c r="B134" s="2" t="n">
        <v>45633</v>
      </c>
      <c r="C134" t="inlineStr">
        <is>
          <t>Venta Directa</t>
        </is>
      </c>
      <c r="D134" t="inlineStr">
        <is>
          <t>Marcos S.</t>
        </is>
      </c>
      <c r="E134" t="inlineStr">
        <is>
          <t>Soporte Premium</t>
        </is>
      </c>
      <c r="F134" s="3" t="n">
        <v>2400</v>
      </c>
      <c r="G134" s="3" t="n">
        <v>360</v>
      </c>
      <c r="H134" s="3">
        <f>F134-G134</f>
        <v/>
      </c>
    </row>
    <row r="135">
      <c r="A135" t="inlineStr">
        <is>
          <t>TR-1134</t>
        </is>
      </c>
      <c r="B135" s="2" t="n">
        <v>45633</v>
      </c>
      <c r="C135" t="inlineStr">
        <is>
          <t>Tienda Online</t>
        </is>
      </c>
      <c r="D135" t="inlineStr">
        <is>
          <t>Lucía P.</t>
        </is>
      </c>
      <c r="E135" t="inlineStr">
        <is>
          <t>Plan Anual Pro</t>
        </is>
      </c>
      <c r="F135" s="3" t="n">
        <v>1200</v>
      </c>
      <c r="G135" s="3" t="n">
        <v>0</v>
      </c>
      <c r="H135" s="3">
        <f>F135-G135</f>
        <v/>
      </c>
    </row>
    <row r="136">
      <c r="A136" t="inlineStr">
        <is>
          <t>TR-1135</t>
        </is>
      </c>
      <c r="B136" s="2" t="n">
        <v>45639</v>
      </c>
      <c r="C136" t="inlineStr">
        <is>
          <t>Tienda Online</t>
        </is>
      </c>
      <c r="D136" t="inlineStr">
        <is>
          <t>Lucía P.</t>
        </is>
      </c>
      <c r="E136" t="inlineStr">
        <is>
          <t>Add-on Almacén</t>
        </is>
      </c>
      <c r="F136" s="3" t="n">
        <v>300</v>
      </c>
      <c r="G136" s="3" t="n">
        <v>0</v>
      </c>
      <c r="H136" s="3">
        <f>F136-G136</f>
        <v/>
      </c>
    </row>
    <row r="137">
      <c r="A137" t="inlineStr">
        <is>
          <t>TR-1136</t>
        </is>
      </c>
      <c r="B137" s="2" t="n">
        <v>45645</v>
      </c>
      <c r="C137" t="inlineStr">
        <is>
          <t>Tienda Online</t>
        </is>
      </c>
      <c r="D137" t="inlineStr">
        <is>
          <t>Marcos S.</t>
        </is>
      </c>
      <c r="E137" t="inlineStr">
        <is>
          <t>Licencia Equipo</t>
        </is>
      </c>
      <c r="F137" s="3" t="n">
        <v>1900</v>
      </c>
      <c r="G137" s="3" t="n">
        <v>190</v>
      </c>
      <c r="H137" s="3">
        <f>F137-G137</f>
        <v/>
      </c>
    </row>
    <row r="138">
      <c r="A138" t="inlineStr">
        <is>
          <t>TR-1137</t>
        </is>
      </c>
      <c r="B138" s="2" t="n">
        <v>45648</v>
      </c>
      <c r="C138" t="inlineStr">
        <is>
          <t>Afiliados</t>
        </is>
      </c>
      <c r="D138" t="inlineStr">
        <is>
          <t>Elena R.</t>
        </is>
      </c>
      <c r="E138" t="inlineStr">
        <is>
          <t>Licencia Equipo</t>
        </is>
      </c>
      <c r="F138" s="3" t="n">
        <v>950</v>
      </c>
      <c r="G138" s="3" t="n">
        <v>0</v>
      </c>
      <c r="H138" s="3">
        <f>F138-G138</f>
        <v/>
      </c>
    </row>
    <row r="139">
      <c r="A139" t="inlineStr">
        <is>
          <t>TR-1138</t>
        </is>
      </c>
      <c r="B139" s="2" t="n">
        <v>45648</v>
      </c>
      <c r="C139" t="inlineStr">
        <is>
          <t>Tienda Online</t>
        </is>
      </c>
      <c r="D139" t="inlineStr">
        <is>
          <t>Elena R.</t>
        </is>
      </c>
      <c r="E139" t="inlineStr">
        <is>
          <t>Licencia Equipo</t>
        </is>
      </c>
      <c r="F139" s="3" t="n">
        <v>1900</v>
      </c>
      <c r="G139" s="3" t="n">
        <v>95</v>
      </c>
      <c r="H139" s="3">
        <f>F139-G139</f>
        <v/>
      </c>
    </row>
    <row r="140">
      <c r="A140" t="inlineStr">
        <is>
          <t>TR-1139</t>
        </is>
      </c>
      <c r="B140" s="2" t="n">
        <v>45650</v>
      </c>
      <c r="C140" t="inlineStr">
        <is>
          <t>Venta Directa</t>
        </is>
      </c>
      <c r="D140" t="inlineStr">
        <is>
          <t>Marcos S.</t>
        </is>
      </c>
      <c r="E140" t="inlineStr">
        <is>
          <t>Plan Anual Pro</t>
        </is>
      </c>
      <c r="F140" s="3" t="n">
        <v>2400</v>
      </c>
      <c r="G140" s="3" t="n">
        <v>360</v>
      </c>
      <c r="H140" s="3">
        <f>F140-G140</f>
        <v/>
      </c>
    </row>
    <row r="141">
      <c r="A141" t="inlineStr">
        <is>
          <t>TR-1140</t>
        </is>
      </c>
      <c r="B141" s="2" t="n">
        <v>45656</v>
      </c>
      <c r="C141" t="inlineStr">
        <is>
          <t>Venta Directa</t>
        </is>
      </c>
      <c r="D141" t="inlineStr">
        <is>
          <t>Elena R.</t>
        </is>
      </c>
      <c r="E141" t="inlineStr">
        <is>
          <t>Licencia Equipo</t>
        </is>
      </c>
      <c r="F141" s="3" t="n">
        <v>950</v>
      </c>
      <c r="G141" s="3" t="n">
        <v>0</v>
      </c>
      <c r="H141" s="3">
        <f>F141-G141</f>
        <v/>
      </c>
    </row>
    <row r="142">
      <c r="A142" t="inlineStr">
        <is>
          <t>TR-1141</t>
        </is>
      </c>
      <c r="B142" s="2" t="n">
        <v>45660</v>
      </c>
      <c r="C142" t="inlineStr">
        <is>
          <t>Venta Directa</t>
        </is>
      </c>
      <c r="D142" t="inlineStr">
        <is>
          <t>Marcos S.</t>
        </is>
      </c>
      <c r="E142" t="inlineStr">
        <is>
          <t>Plan Anual Pro</t>
        </is>
      </c>
      <c r="F142" s="3" t="n">
        <v>1200</v>
      </c>
      <c r="G142" s="3" t="n">
        <v>0</v>
      </c>
      <c r="H142" s="3">
        <f>F142-G142</f>
        <v/>
      </c>
    </row>
    <row r="143">
      <c r="A143" t="inlineStr">
        <is>
          <t>TR-1142</t>
        </is>
      </c>
      <c r="B143" s="2" t="n">
        <v>45660</v>
      </c>
      <c r="C143" t="inlineStr">
        <is>
          <t>Venta Directa</t>
        </is>
      </c>
      <c r="D143" t="inlineStr">
        <is>
          <t>Elena R.</t>
        </is>
      </c>
      <c r="E143" t="inlineStr">
        <is>
          <t>Plan Anual Pro</t>
        </is>
      </c>
      <c r="F143" s="3" t="n">
        <v>1200</v>
      </c>
      <c r="G143" s="3" t="n">
        <v>120</v>
      </c>
      <c r="H143" s="3">
        <f>F143-G143</f>
        <v/>
      </c>
    </row>
    <row r="144">
      <c r="A144" t="inlineStr">
        <is>
          <t>TR-1143</t>
        </is>
      </c>
      <c r="B144" s="2" t="n">
        <v>45660</v>
      </c>
      <c r="C144" t="inlineStr">
        <is>
          <t>Afiliados</t>
        </is>
      </c>
      <c r="D144" t="inlineStr">
        <is>
          <t>Marcos S.</t>
        </is>
      </c>
      <c r="E144" t="inlineStr">
        <is>
          <t>Add-on Almacén</t>
        </is>
      </c>
      <c r="F144" s="3" t="n">
        <v>300</v>
      </c>
      <c r="G144" s="3" t="n">
        <v>15</v>
      </c>
      <c r="H144" s="3">
        <f>F144-G144</f>
        <v/>
      </c>
    </row>
    <row r="145">
      <c r="A145" t="inlineStr">
        <is>
          <t>TR-1144</t>
        </is>
      </c>
      <c r="B145" s="2" t="n">
        <v>45664</v>
      </c>
      <c r="C145" t="inlineStr">
        <is>
          <t>Tienda Online</t>
        </is>
      </c>
      <c r="D145" t="inlineStr">
        <is>
          <t>Marcos S.</t>
        </is>
      </c>
      <c r="E145" t="inlineStr">
        <is>
          <t>Add-on Almacén</t>
        </is>
      </c>
      <c r="F145" s="3" t="n">
        <v>900</v>
      </c>
      <c r="G145" s="3" t="n">
        <v>45</v>
      </c>
      <c r="H145" s="3">
        <f>F145-G145</f>
        <v/>
      </c>
    </row>
    <row r="146">
      <c r="A146" t="inlineStr">
        <is>
          <t>TR-1145</t>
        </is>
      </c>
      <c r="B146" s="2" t="n">
        <v>45666</v>
      </c>
      <c r="C146" t="inlineStr">
        <is>
          <t>Tienda Online</t>
        </is>
      </c>
      <c r="D146" t="inlineStr">
        <is>
          <t>Carlos M.</t>
        </is>
      </c>
      <c r="E146" t="inlineStr">
        <is>
          <t>Soporte Premium</t>
        </is>
      </c>
      <c r="F146" s="3" t="n">
        <v>800</v>
      </c>
      <c r="G146" s="3" t="n">
        <v>40</v>
      </c>
      <c r="H146" s="3">
        <f>F146-G146</f>
        <v/>
      </c>
    </row>
    <row r="147">
      <c r="A147" t="inlineStr">
        <is>
          <t>TR-1146</t>
        </is>
      </c>
      <c r="B147" s="2" t="n">
        <v>45666</v>
      </c>
      <c r="C147" t="inlineStr">
        <is>
          <t>Venta Directa</t>
        </is>
      </c>
      <c r="D147" t="inlineStr">
        <is>
          <t>Lucía P.</t>
        </is>
      </c>
      <c r="E147" t="inlineStr">
        <is>
          <t>Plan Anual Pro</t>
        </is>
      </c>
      <c r="F147" s="3" t="n">
        <v>1200</v>
      </c>
      <c r="G147" s="3" t="n">
        <v>120</v>
      </c>
      <c r="H147" s="3">
        <f>F147-G147</f>
        <v/>
      </c>
    </row>
    <row r="148">
      <c r="A148" t="inlineStr">
        <is>
          <t>TR-1147</t>
        </is>
      </c>
      <c r="B148" s="2" t="n">
        <v>45668</v>
      </c>
      <c r="C148" t="inlineStr">
        <is>
          <t>Venta Directa</t>
        </is>
      </c>
      <c r="D148" t="inlineStr">
        <is>
          <t>Carlos M.</t>
        </is>
      </c>
      <c r="E148" t="inlineStr">
        <is>
          <t>Plan Anual Pro</t>
        </is>
      </c>
      <c r="F148" s="3" t="n">
        <v>2400</v>
      </c>
      <c r="G148" s="3" t="n">
        <v>240</v>
      </c>
      <c r="H148" s="3">
        <f>F148-G148</f>
        <v/>
      </c>
    </row>
    <row r="149">
      <c r="A149" t="inlineStr">
        <is>
          <t>TR-1148</t>
        </is>
      </c>
      <c r="B149" s="2" t="n">
        <v>45670</v>
      </c>
      <c r="C149" t="inlineStr">
        <is>
          <t>Venta Directa</t>
        </is>
      </c>
      <c r="D149" t="inlineStr">
        <is>
          <t>Carlos M.</t>
        </is>
      </c>
      <c r="E149" t="inlineStr">
        <is>
          <t>Plan Anual Pro</t>
        </is>
      </c>
      <c r="F149" s="3" t="n">
        <v>1200</v>
      </c>
      <c r="G149" s="3" t="n">
        <v>180</v>
      </c>
      <c r="H149" s="3">
        <f>F149-G149</f>
        <v/>
      </c>
    </row>
    <row r="150">
      <c r="A150" t="inlineStr">
        <is>
          <t>TR-1149</t>
        </is>
      </c>
      <c r="B150" s="2" t="n">
        <v>45670</v>
      </c>
      <c r="C150" t="inlineStr">
        <is>
          <t>Tienda Online</t>
        </is>
      </c>
      <c r="D150" t="inlineStr">
        <is>
          <t>Carlos M.</t>
        </is>
      </c>
      <c r="E150" t="inlineStr">
        <is>
          <t>Plan Anual Pro</t>
        </is>
      </c>
      <c r="F150" s="3" t="n">
        <v>2400</v>
      </c>
      <c r="G150" s="3" t="n">
        <v>120</v>
      </c>
      <c r="H150" s="3">
        <f>F150-G150</f>
        <v/>
      </c>
    </row>
    <row r="151">
      <c r="A151" t="inlineStr">
        <is>
          <t>TR-1150</t>
        </is>
      </c>
      <c r="B151" s="2" t="n">
        <v>45671</v>
      </c>
      <c r="C151" t="inlineStr">
        <is>
          <t>Venta Directa</t>
        </is>
      </c>
      <c r="D151" t="inlineStr">
        <is>
          <t>Lucía P.</t>
        </is>
      </c>
      <c r="E151" t="inlineStr">
        <is>
          <t>Consultoría B2B</t>
        </is>
      </c>
      <c r="F151" s="3" t="n">
        <v>5000</v>
      </c>
      <c r="G151" s="3" t="n">
        <v>250</v>
      </c>
      <c r="H151" s="3">
        <f>F151-G151</f>
        <v/>
      </c>
    </row>
    <row r="152">
      <c r="A152" t="inlineStr">
        <is>
          <t>TR-1151</t>
        </is>
      </c>
      <c r="B152" s="2" t="n">
        <v>45673</v>
      </c>
      <c r="C152" t="inlineStr">
        <is>
          <t>Venta Directa</t>
        </is>
      </c>
      <c r="D152" t="inlineStr">
        <is>
          <t>Carlos M.</t>
        </is>
      </c>
      <c r="E152" t="inlineStr">
        <is>
          <t>Licencia Básica</t>
        </is>
      </c>
      <c r="F152" s="3" t="n">
        <v>900</v>
      </c>
      <c r="G152" s="3" t="n">
        <v>0</v>
      </c>
      <c r="H152" s="3">
        <f>F152-G152</f>
        <v/>
      </c>
    </row>
    <row r="153">
      <c r="A153" t="inlineStr">
        <is>
          <t>TR-1152</t>
        </is>
      </c>
      <c r="B153" s="2" t="n">
        <v>45673</v>
      </c>
      <c r="C153" t="inlineStr">
        <is>
          <t>Distribuidores</t>
        </is>
      </c>
      <c r="D153" t="inlineStr">
        <is>
          <t>Elena R.</t>
        </is>
      </c>
      <c r="E153" t="inlineStr">
        <is>
          <t>Plan Anual Pro</t>
        </is>
      </c>
      <c r="F153" s="3" t="n">
        <v>3600</v>
      </c>
      <c r="G153" s="3" t="n">
        <v>360</v>
      </c>
      <c r="H153" s="3">
        <f>F153-G153</f>
        <v/>
      </c>
    </row>
    <row r="154">
      <c r="A154" t="inlineStr">
        <is>
          <t>TR-1153</t>
        </is>
      </c>
      <c r="B154" s="2" t="n">
        <v>45674</v>
      </c>
      <c r="C154" t="inlineStr">
        <is>
          <t>Venta Directa</t>
        </is>
      </c>
      <c r="D154" t="inlineStr">
        <is>
          <t>Carlos M.</t>
        </is>
      </c>
      <c r="E154" t="inlineStr">
        <is>
          <t>Plan Anual Pro</t>
        </is>
      </c>
      <c r="F154" s="3" t="n">
        <v>1200</v>
      </c>
      <c r="G154" s="3" t="n">
        <v>180</v>
      </c>
      <c r="H154" s="3">
        <f>F154-G154</f>
        <v/>
      </c>
    </row>
    <row r="155">
      <c r="A155" t="inlineStr">
        <is>
          <t>TR-1154</t>
        </is>
      </c>
      <c r="B155" s="2" t="n">
        <v>45674</v>
      </c>
      <c r="C155" t="inlineStr">
        <is>
          <t>Tienda Online</t>
        </is>
      </c>
      <c r="D155" t="inlineStr">
        <is>
          <t>Lucía P.</t>
        </is>
      </c>
      <c r="E155" t="inlineStr">
        <is>
          <t>Licencia Básica</t>
        </is>
      </c>
      <c r="F155" s="3" t="n">
        <v>450</v>
      </c>
      <c r="G155" s="3" t="n">
        <v>68</v>
      </c>
      <c r="H155" s="3">
        <f>F155-G155</f>
        <v/>
      </c>
    </row>
    <row r="156">
      <c r="A156" t="inlineStr">
        <is>
          <t>TR-1155</t>
        </is>
      </c>
      <c r="B156" s="2" t="n">
        <v>45676</v>
      </c>
      <c r="C156" t="inlineStr">
        <is>
          <t>Distribuidores</t>
        </is>
      </c>
      <c r="D156" t="inlineStr">
        <is>
          <t>Marcos S.</t>
        </is>
      </c>
      <c r="E156" t="inlineStr">
        <is>
          <t>Plan Anual Pro</t>
        </is>
      </c>
      <c r="F156" s="3" t="n">
        <v>1200</v>
      </c>
      <c r="G156" s="3" t="n">
        <v>0</v>
      </c>
      <c r="H156" s="3">
        <f>F156-G156</f>
        <v/>
      </c>
    </row>
    <row r="157">
      <c r="A157" t="inlineStr">
        <is>
          <t>TR-1156</t>
        </is>
      </c>
      <c r="B157" s="2" t="n">
        <v>45681</v>
      </c>
      <c r="C157" t="inlineStr">
        <is>
          <t>Afiliados</t>
        </is>
      </c>
      <c r="D157" t="inlineStr">
        <is>
          <t>Elena R.</t>
        </is>
      </c>
      <c r="E157" t="inlineStr">
        <is>
          <t>Add-on Almacén</t>
        </is>
      </c>
      <c r="F157" s="3" t="n">
        <v>600</v>
      </c>
      <c r="G157" s="3" t="n">
        <v>0</v>
      </c>
      <c r="H157" s="3">
        <f>F157-G157</f>
        <v/>
      </c>
    </row>
    <row r="158">
      <c r="A158" t="inlineStr">
        <is>
          <t>TR-1157</t>
        </is>
      </c>
      <c r="B158" s="2" t="n">
        <v>45682</v>
      </c>
      <c r="C158" t="inlineStr">
        <is>
          <t>Tienda Online</t>
        </is>
      </c>
      <c r="D158" t="inlineStr">
        <is>
          <t>Carlos M.</t>
        </is>
      </c>
      <c r="E158" t="inlineStr">
        <is>
          <t>Add-on Almacén</t>
        </is>
      </c>
      <c r="F158" s="3" t="n">
        <v>300</v>
      </c>
      <c r="G158" s="3" t="n">
        <v>15</v>
      </c>
      <c r="H158" s="3">
        <f>F158-G158</f>
        <v/>
      </c>
    </row>
    <row r="159">
      <c r="A159" t="inlineStr">
        <is>
          <t>TR-1158</t>
        </is>
      </c>
      <c r="B159" s="2" t="n">
        <v>45682</v>
      </c>
      <c r="C159" t="inlineStr">
        <is>
          <t>Afiliados</t>
        </is>
      </c>
      <c r="D159" t="inlineStr">
        <is>
          <t>Marcos S.</t>
        </is>
      </c>
      <c r="E159" t="inlineStr">
        <is>
          <t>Licencia Básica</t>
        </is>
      </c>
      <c r="F159" s="3" t="n">
        <v>450</v>
      </c>
      <c r="G159" s="3" t="n">
        <v>68</v>
      </c>
      <c r="H159" s="3">
        <f>F159-G159</f>
        <v/>
      </c>
    </row>
    <row r="160">
      <c r="A160" t="inlineStr">
        <is>
          <t>TR-1159</t>
        </is>
      </c>
      <c r="B160" s="2" t="n">
        <v>45683</v>
      </c>
      <c r="C160" t="inlineStr">
        <is>
          <t>Tienda Online</t>
        </is>
      </c>
      <c r="D160" t="inlineStr">
        <is>
          <t>Carlos M.</t>
        </is>
      </c>
      <c r="E160" t="inlineStr">
        <is>
          <t>Soporte Premium</t>
        </is>
      </c>
      <c r="F160" s="3" t="n">
        <v>1600</v>
      </c>
      <c r="G160" s="3" t="n">
        <v>0</v>
      </c>
      <c r="H160" s="3">
        <f>F160-G160</f>
        <v/>
      </c>
    </row>
    <row r="161">
      <c r="A161" t="inlineStr">
        <is>
          <t>TR-1160</t>
        </is>
      </c>
      <c r="B161" s="2" t="n">
        <v>45685</v>
      </c>
      <c r="C161" t="inlineStr">
        <is>
          <t>Afiliados</t>
        </is>
      </c>
      <c r="D161" t="inlineStr">
        <is>
          <t>Elena R.</t>
        </is>
      </c>
      <c r="E161" t="inlineStr">
        <is>
          <t>Add-on Almacén</t>
        </is>
      </c>
      <c r="F161" s="3" t="n">
        <v>300</v>
      </c>
      <c r="G161" s="3" t="n">
        <v>0</v>
      </c>
      <c r="H161" s="3">
        <f>F161-G161</f>
        <v/>
      </c>
    </row>
    <row r="162">
      <c r="A162" t="inlineStr">
        <is>
          <t>TR-1161</t>
        </is>
      </c>
      <c r="B162" s="2" t="n">
        <v>45687</v>
      </c>
      <c r="C162" t="inlineStr">
        <is>
          <t>Afiliados</t>
        </is>
      </c>
      <c r="D162" t="inlineStr">
        <is>
          <t>Carlos M.</t>
        </is>
      </c>
      <c r="E162" t="inlineStr">
        <is>
          <t>Plan Anual Pro</t>
        </is>
      </c>
      <c r="F162" s="3" t="n">
        <v>1200</v>
      </c>
      <c r="G162" s="3" t="n">
        <v>0</v>
      </c>
      <c r="H162" s="3">
        <f>F162-G162</f>
        <v/>
      </c>
    </row>
    <row r="163">
      <c r="A163" t="inlineStr">
        <is>
          <t>TR-1162</t>
        </is>
      </c>
      <c r="B163" s="2" t="n">
        <v>45689</v>
      </c>
      <c r="C163" t="inlineStr">
        <is>
          <t>Distribuidores</t>
        </is>
      </c>
      <c r="D163" t="inlineStr">
        <is>
          <t>Carlos M.</t>
        </is>
      </c>
      <c r="E163" t="inlineStr">
        <is>
          <t>Formación In Company</t>
        </is>
      </c>
      <c r="F163" s="3" t="n">
        <v>3200</v>
      </c>
      <c r="G163" s="3" t="n">
        <v>0</v>
      </c>
      <c r="H163" s="3">
        <f>F163-G163</f>
        <v/>
      </c>
    </row>
    <row r="164">
      <c r="A164" t="inlineStr">
        <is>
          <t>TR-1163</t>
        </is>
      </c>
      <c r="B164" s="2" t="n">
        <v>45689</v>
      </c>
      <c r="C164" t="inlineStr">
        <is>
          <t>Venta Directa</t>
        </is>
      </c>
      <c r="D164" t="inlineStr">
        <is>
          <t>Lucía P.</t>
        </is>
      </c>
      <c r="E164" t="inlineStr">
        <is>
          <t>Plan Anual Pro</t>
        </is>
      </c>
      <c r="F164" s="3" t="n">
        <v>1200</v>
      </c>
      <c r="G164" s="3" t="n">
        <v>0</v>
      </c>
      <c r="H164" s="3">
        <f>F164-G164</f>
        <v/>
      </c>
    </row>
    <row r="165">
      <c r="A165" t="inlineStr">
        <is>
          <t>TR-1164</t>
        </is>
      </c>
      <c r="B165" s="2" t="n">
        <v>45690</v>
      </c>
      <c r="C165" t="inlineStr">
        <is>
          <t>Afiliados</t>
        </is>
      </c>
      <c r="D165" t="inlineStr">
        <is>
          <t>Marcos S.</t>
        </is>
      </c>
      <c r="E165" t="inlineStr">
        <is>
          <t>Plan Anual Pro</t>
        </is>
      </c>
      <c r="F165" s="3" t="n">
        <v>1200</v>
      </c>
      <c r="G165" s="3" t="n">
        <v>60</v>
      </c>
      <c r="H165" s="3">
        <f>F165-G165</f>
        <v/>
      </c>
    </row>
    <row r="166">
      <c r="A166" t="inlineStr">
        <is>
          <t>TR-1165</t>
        </is>
      </c>
      <c r="B166" s="2" t="n">
        <v>45693</v>
      </c>
      <c r="C166" t="inlineStr">
        <is>
          <t>Tienda Online</t>
        </is>
      </c>
      <c r="D166" t="inlineStr">
        <is>
          <t>Elena R.</t>
        </is>
      </c>
      <c r="E166" t="inlineStr">
        <is>
          <t>Licencia Básica</t>
        </is>
      </c>
      <c r="F166" s="3" t="n">
        <v>450</v>
      </c>
      <c r="G166" s="3" t="n">
        <v>45</v>
      </c>
      <c r="H166" s="3">
        <f>F166-G166</f>
        <v/>
      </c>
    </row>
    <row r="167">
      <c r="A167" t="inlineStr">
        <is>
          <t>TR-1166</t>
        </is>
      </c>
      <c r="B167" s="2" t="n">
        <v>45693</v>
      </c>
      <c r="C167" t="inlineStr">
        <is>
          <t>Tienda Online</t>
        </is>
      </c>
      <c r="D167" t="inlineStr">
        <is>
          <t>Elena R.</t>
        </is>
      </c>
      <c r="E167" t="inlineStr">
        <is>
          <t>Licencia Básica</t>
        </is>
      </c>
      <c r="F167" s="3" t="n">
        <v>450</v>
      </c>
      <c r="G167" s="3" t="n">
        <v>0</v>
      </c>
      <c r="H167" s="3">
        <f>F167-G167</f>
        <v/>
      </c>
    </row>
    <row r="168">
      <c r="A168" t="inlineStr">
        <is>
          <t>TR-1167</t>
        </is>
      </c>
      <c r="B168" s="2" t="n">
        <v>45697</v>
      </c>
      <c r="C168" t="inlineStr">
        <is>
          <t>Venta Directa</t>
        </is>
      </c>
      <c r="D168" t="inlineStr">
        <is>
          <t>Elena R.</t>
        </is>
      </c>
      <c r="E168" t="inlineStr">
        <is>
          <t>Consultoría B2B</t>
        </is>
      </c>
      <c r="F168" s="3" t="n">
        <v>5000</v>
      </c>
      <c r="G168" s="3" t="n">
        <v>0</v>
      </c>
      <c r="H168" s="3">
        <f>F168-G168</f>
        <v/>
      </c>
    </row>
    <row r="169">
      <c r="A169" t="inlineStr">
        <is>
          <t>TR-1168</t>
        </is>
      </c>
      <c r="B169" s="2" t="n">
        <v>45698</v>
      </c>
      <c r="C169" t="inlineStr">
        <is>
          <t>Venta Directa</t>
        </is>
      </c>
      <c r="D169" t="inlineStr">
        <is>
          <t>Elena R.</t>
        </is>
      </c>
      <c r="E169" t="inlineStr">
        <is>
          <t>Consultoría B2B</t>
        </is>
      </c>
      <c r="F169" s="3" t="n">
        <v>2500</v>
      </c>
      <c r="G169" s="3" t="n">
        <v>0</v>
      </c>
      <c r="H169" s="3">
        <f>F169-G169</f>
        <v/>
      </c>
    </row>
    <row r="170">
      <c r="A170" t="inlineStr">
        <is>
          <t>TR-1169</t>
        </is>
      </c>
      <c r="B170" s="2" t="n">
        <v>45698</v>
      </c>
      <c r="C170" t="inlineStr">
        <is>
          <t>Tienda Online</t>
        </is>
      </c>
      <c r="D170" t="inlineStr">
        <is>
          <t>Carlos M.</t>
        </is>
      </c>
      <c r="E170" t="inlineStr">
        <is>
          <t>Add-on Almacén</t>
        </is>
      </c>
      <c r="F170" s="3" t="n">
        <v>900</v>
      </c>
      <c r="G170" s="3" t="n">
        <v>90</v>
      </c>
      <c r="H170" s="3">
        <f>F170-G170</f>
        <v/>
      </c>
    </row>
    <row r="171">
      <c r="A171" t="inlineStr">
        <is>
          <t>TR-1170</t>
        </is>
      </c>
      <c r="B171" s="2" t="n">
        <v>45699</v>
      </c>
      <c r="C171" t="inlineStr">
        <is>
          <t>Afiliados</t>
        </is>
      </c>
      <c r="D171" t="inlineStr">
        <is>
          <t>Lucía P.</t>
        </is>
      </c>
      <c r="E171" t="inlineStr">
        <is>
          <t>Plan Anual Pro</t>
        </is>
      </c>
      <c r="F171" s="3" t="n">
        <v>1200</v>
      </c>
      <c r="G171" s="3" t="n">
        <v>0</v>
      </c>
      <c r="H171" s="3">
        <f>F171-G171</f>
        <v/>
      </c>
    </row>
    <row r="172">
      <c r="A172" t="inlineStr">
        <is>
          <t>TR-1171</t>
        </is>
      </c>
      <c r="B172" s="2" t="n">
        <v>45701</v>
      </c>
      <c r="C172" t="inlineStr">
        <is>
          <t>Tienda Online</t>
        </is>
      </c>
      <c r="D172" t="inlineStr">
        <is>
          <t>Marcos S.</t>
        </is>
      </c>
      <c r="E172" t="inlineStr">
        <is>
          <t>Licencia Básica</t>
        </is>
      </c>
      <c r="F172" s="3" t="n">
        <v>1350</v>
      </c>
      <c r="G172" s="3" t="n">
        <v>135</v>
      </c>
      <c r="H172" s="3">
        <f>F172-G172</f>
        <v/>
      </c>
    </row>
    <row r="173">
      <c r="A173" t="inlineStr">
        <is>
          <t>TR-1172</t>
        </is>
      </c>
      <c r="B173" s="2" t="n">
        <v>45701</v>
      </c>
      <c r="C173" t="inlineStr">
        <is>
          <t>Venta Directa</t>
        </is>
      </c>
      <c r="D173" t="inlineStr">
        <is>
          <t>Elena R.</t>
        </is>
      </c>
      <c r="E173" t="inlineStr">
        <is>
          <t>Consultoría B2B</t>
        </is>
      </c>
      <c r="F173" s="3" t="n">
        <v>7500</v>
      </c>
      <c r="G173" s="3" t="n">
        <v>0</v>
      </c>
      <c r="H173" s="3">
        <f>F173-G173</f>
        <v/>
      </c>
    </row>
    <row r="174">
      <c r="A174" t="inlineStr">
        <is>
          <t>TR-1173</t>
        </is>
      </c>
      <c r="B174" s="2" t="n">
        <v>45703</v>
      </c>
      <c r="C174" t="inlineStr">
        <is>
          <t>Venta Directa</t>
        </is>
      </c>
      <c r="D174" t="inlineStr">
        <is>
          <t>Lucía P.</t>
        </is>
      </c>
      <c r="E174" t="inlineStr">
        <is>
          <t>Formación In Company</t>
        </is>
      </c>
      <c r="F174" s="3" t="n">
        <v>1600</v>
      </c>
      <c r="G174" s="3" t="n">
        <v>0</v>
      </c>
      <c r="H174" s="3">
        <f>F174-G174</f>
        <v/>
      </c>
    </row>
    <row r="175">
      <c r="A175" t="inlineStr">
        <is>
          <t>TR-1174</t>
        </is>
      </c>
      <c r="B175" s="2" t="n">
        <v>45707</v>
      </c>
      <c r="C175" t="inlineStr">
        <is>
          <t>Tienda Online</t>
        </is>
      </c>
      <c r="D175" t="inlineStr">
        <is>
          <t>Marcos S.</t>
        </is>
      </c>
      <c r="E175" t="inlineStr">
        <is>
          <t>Add-on Almacén</t>
        </is>
      </c>
      <c r="F175" s="3" t="n">
        <v>300</v>
      </c>
      <c r="G175" s="3" t="n">
        <v>0</v>
      </c>
      <c r="H175" s="3">
        <f>F175-G175</f>
        <v/>
      </c>
    </row>
    <row r="176">
      <c r="A176" t="inlineStr">
        <is>
          <t>TR-1175</t>
        </is>
      </c>
      <c r="B176" s="2" t="n">
        <v>45714</v>
      </c>
      <c r="C176" t="inlineStr">
        <is>
          <t>Venta Directa</t>
        </is>
      </c>
      <c r="D176" t="inlineStr">
        <is>
          <t>Lucía P.</t>
        </is>
      </c>
      <c r="E176" t="inlineStr">
        <is>
          <t>Consultoría B2B</t>
        </is>
      </c>
      <c r="F176" s="3" t="n">
        <v>2500</v>
      </c>
      <c r="G176" s="3" t="n">
        <v>0</v>
      </c>
      <c r="H176" s="3">
        <f>F176-G176</f>
        <v/>
      </c>
    </row>
    <row r="177">
      <c r="A177" t="inlineStr">
        <is>
          <t>TR-1176</t>
        </is>
      </c>
      <c r="B177" s="2" t="n">
        <v>45715</v>
      </c>
      <c r="C177" t="inlineStr">
        <is>
          <t>Distribuidores</t>
        </is>
      </c>
      <c r="D177" t="inlineStr">
        <is>
          <t>Marcos S.</t>
        </is>
      </c>
      <c r="E177" t="inlineStr">
        <is>
          <t>Licencia Equipo</t>
        </is>
      </c>
      <c r="F177" s="3" t="n">
        <v>1900</v>
      </c>
      <c r="G177" s="3" t="n">
        <v>0</v>
      </c>
      <c r="H177" s="3">
        <f>F177-G177</f>
        <v/>
      </c>
    </row>
    <row r="178">
      <c r="A178" t="inlineStr">
        <is>
          <t>TR-1177</t>
        </is>
      </c>
      <c r="B178" s="2" t="n">
        <v>45715</v>
      </c>
      <c r="C178" t="inlineStr">
        <is>
          <t>Tienda Online</t>
        </is>
      </c>
      <c r="D178" t="inlineStr">
        <is>
          <t>Marcos S.</t>
        </is>
      </c>
      <c r="E178" t="inlineStr">
        <is>
          <t>Licencia Equipo</t>
        </is>
      </c>
      <c r="F178" s="3" t="n">
        <v>950</v>
      </c>
      <c r="G178" s="3" t="n">
        <v>0</v>
      </c>
      <c r="H178" s="3">
        <f>F178-G178</f>
        <v/>
      </c>
    </row>
    <row r="179">
      <c r="A179" t="inlineStr">
        <is>
          <t>TR-1178</t>
        </is>
      </c>
      <c r="B179" s="2" t="n">
        <v>45716</v>
      </c>
      <c r="C179" t="inlineStr">
        <is>
          <t>Tienda Online</t>
        </is>
      </c>
      <c r="D179" t="inlineStr">
        <is>
          <t>Marcos S.</t>
        </is>
      </c>
      <c r="E179" t="inlineStr">
        <is>
          <t>Soporte Premium</t>
        </is>
      </c>
      <c r="F179" s="3" t="n">
        <v>800</v>
      </c>
      <c r="G179" s="3" t="n">
        <v>80</v>
      </c>
      <c r="H179" s="3">
        <f>F179-G179</f>
        <v/>
      </c>
    </row>
    <row r="180">
      <c r="A180" t="inlineStr">
        <is>
          <t>TR-1179</t>
        </is>
      </c>
      <c r="B180" s="2" t="n">
        <v>45717</v>
      </c>
      <c r="C180" t="inlineStr">
        <is>
          <t>Tienda Online</t>
        </is>
      </c>
      <c r="D180" t="inlineStr">
        <is>
          <t>Elena R.</t>
        </is>
      </c>
      <c r="E180" t="inlineStr">
        <is>
          <t>Licencia Básica</t>
        </is>
      </c>
      <c r="F180" s="3" t="n">
        <v>1350</v>
      </c>
      <c r="G180" s="3" t="n">
        <v>68</v>
      </c>
      <c r="H180" s="3">
        <f>F180-G180</f>
        <v/>
      </c>
    </row>
    <row r="181">
      <c r="A181" t="inlineStr">
        <is>
          <t>TR-1180</t>
        </is>
      </c>
      <c r="B181" s="2" t="n">
        <v>45717</v>
      </c>
      <c r="C181" t="inlineStr">
        <is>
          <t>Tienda Online</t>
        </is>
      </c>
      <c r="D181" t="inlineStr">
        <is>
          <t>Elena R.</t>
        </is>
      </c>
      <c r="E181" t="inlineStr">
        <is>
          <t>Plan Anual Pro</t>
        </is>
      </c>
      <c r="F181" s="3" t="n">
        <v>1200</v>
      </c>
      <c r="G181" s="3" t="n">
        <v>120</v>
      </c>
      <c r="H181" s="3">
        <f>F181-G181</f>
        <v/>
      </c>
    </row>
    <row r="182">
      <c r="A182" t="inlineStr">
        <is>
          <t>TR-1181</t>
        </is>
      </c>
      <c r="B182" s="2" t="n">
        <v>45722</v>
      </c>
      <c r="C182" t="inlineStr">
        <is>
          <t>Venta Directa</t>
        </is>
      </c>
      <c r="D182" t="inlineStr">
        <is>
          <t>Carlos M.</t>
        </is>
      </c>
      <c r="E182" t="inlineStr">
        <is>
          <t>Soporte Premium</t>
        </is>
      </c>
      <c r="F182" s="3" t="n">
        <v>2400</v>
      </c>
      <c r="G182" s="3" t="n">
        <v>0</v>
      </c>
      <c r="H182" s="3">
        <f>F182-G182</f>
        <v/>
      </c>
    </row>
    <row r="183">
      <c r="A183" t="inlineStr">
        <is>
          <t>TR-1182</t>
        </is>
      </c>
      <c r="B183" s="2" t="n">
        <v>45722</v>
      </c>
      <c r="C183" t="inlineStr">
        <is>
          <t>Tienda Online</t>
        </is>
      </c>
      <c r="D183" t="inlineStr">
        <is>
          <t>Carlos M.</t>
        </is>
      </c>
      <c r="E183" t="inlineStr">
        <is>
          <t>Licencia Equipo</t>
        </is>
      </c>
      <c r="F183" s="3" t="n">
        <v>1900</v>
      </c>
      <c r="G183" s="3" t="n">
        <v>0</v>
      </c>
      <c r="H183" s="3">
        <f>F183-G183</f>
        <v/>
      </c>
    </row>
    <row r="184">
      <c r="A184" t="inlineStr">
        <is>
          <t>TR-1183</t>
        </is>
      </c>
      <c r="B184" s="2" t="n">
        <v>45723</v>
      </c>
      <c r="C184" t="inlineStr">
        <is>
          <t>Afiliados</t>
        </is>
      </c>
      <c r="D184" t="inlineStr">
        <is>
          <t>Lucía P.</t>
        </is>
      </c>
      <c r="E184" t="inlineStr">
        <is>
          <t>Licencia Básica</t>
        </is>
      </c>
      <c r="F184" s="3" t="n">
        <v>450</v>
      </c>
      <c r="G184" s="3" t="n">
        <v>22</v>
      </c>
      <c r="H184" s="3">
        <f>F184-G184</f>
        <v/>
      </c>
    </row>
    <row r="185">
      <c r="A185" t="inlineStr">
        <is>
          <t>TR-1184</t>
        </is>
      </c>
      <c r="B185" s="2" t="n">
        <v>45729</v>
      </c>
      <c r="C185" t="inlineStr">
        <is>
          <t>Tienda Online</t>
        </is>
      </c>
      <c r="D185" t="inlineStr">
        <is>
          <t>Elena R.</t>
        </is>
      </c>
      <c r="E185" t="inlineStr">
        <is>
          <t>Licencia Equipo</t>
        </is>
      </c>
      <c r="F185" s="3" t="n">
        <v>1900</v>
      </c>
      <c r="G185" s="3" t="n">
        <v>285</v>
      </c>
      <c r="H185" s="3">
        <f>F185-G185</f>
        <v/>
      </c>
    </row>
    <row r="186">
      <c r="A186" t="inlineStr">
        <is>
          <t>TR-1185</t>
        </is>
      </c>
      <c r="B186" s="2" t="n">
        <v>45729</v>
      </c>
      <c r="C186" t="inlineStr">
        <is>
          <t>Afiliados</t>
        </is>
      </c>
      <c r="D186" t="inlineStr">
        <is>
          <t>Elena R.</t>
        </is>
      </c>
      <c r="E186" t="inlineStr">
        <is>
          <t>Soporte Premium</t>
        </is>
      </c>
      <c r="F186" s="3" t="n">
        <v>1600</v>
      </c>
      <c r="G186" s="3" t="n">
        <v>0</v>
      </c>
      <c r="H186" s="3">
        <f>F186-G186</f>
        <v/>
      </c>
    </row>
    <row r="187">
      <c r="A187" t="inlineStr">
        <is>
          <t>TR-1186</t>
        </is>
      </c>
      <c r="B187" s="2" t="n">
        <v>45732</v>
      </c>
      <c r="C187" t="inlineStr">
        <is>
          <t>Tienda Online</t>
        </is>
      </c>
      <c r="D187" t="inlineStr">
        <is>
          <t>Carlos M.</t>
        </is>
      </c>
      <c r="E187" t="inlineStr">
        <is>
          <t>Add-on Almacén</t>
        </is>
      </c>
      <c r="F187" s="3" t="n">
        <v>600</v>
      </c>
      <c r="G187" s="3" t="n">
        <v>90</v>
      </c>
      <c r="H187" s="3">
        <f>F187-G187</f>
        <v/>
      </c>
    </row>
    <row r="188">
      <c r="A188" t="inlineStr">
        <is>
          <t>TR-1187</t>
        </is>
      </c>
      <c r="B188" s="2" t="n">
        <v>45734</v>
      </c>
      <c r="C188" t="inlineStr">
        <is>
          <t>Tienda Online</t>
        </is>
      </c>
      <c r="D188" t="inlineStr">
        <is>
          <t>Lucía P.</t>
        </is>
      </c>
      <c r="E188" t="inlineStr">
        <is>
          <t>Soporte Premium</t>
        </is>
      </c>
      <c r="F188" s="3" t="n">
        <v>800</v>
      </c>
      <c r="G188" s="3" t="n">
        <v>0</v>
      </c>
      <c r="H188" s="3">
        <f>F188-G188</f>
        <v/>
      </c>
    </row>
    <row r="189">
      <c r="A189" t="inlineStr">
        <is>
          <t>TR-1188</t>
        </is>
      </c>
      <c r="B189" s="2" t="n">
        <v>45734</v>
      </c>
      <c r="C189" t="inlineStr">
        <is>
          <t>Afiliados</t>
        </is>
      </c>
      <c r="D189" t="inlineStr">
        <is>
          <t>Lucía P.</t>
        </is>
      </c>
      <c r="E189" t="inlineStr">
        <is>
          <t>Licencia Básica</t>
        </is>
      </c>
      <c r="F189" s="3" t="n">
        <v>900</v>
      </c>
      <c r="G189" s="3" t="n">
        <v>135</v>
      </c>
      <c r="H189" s="3">
        <f>F189-G189</f>
        <v/>
      </c>
    </row>
    <row r="190">
      <c r="A190" t="inlineStr">
        <is>
          <t>TR-1189</t>
        </is>
      </c>
      <c r="B190" s="2" t="n">
        <v>45736</v>
      </c>
      <c r="C190" t="inlineStr">
        <is>
          <t>Afiliados</t>
        </is>
      </c>
      <c r="D190" t="inlineStr">
        <is>
          <t>Carlos M.</t>
        </is>
      </c>
      <c r="E190" t="inlineStr">
        <is>
          <t>Plan Anual Pro</t>
        </is>
      </c>
      <c r="F190" s="3" t="n">
        <v>1200</v>
      </c>
      <c r="G190" s="3" t="n">
        <v>0</v>
      </c>
      <c r="H190" s="3">
        <f>F190-G190</f>
        <v/>
      </c>
    </row>
    <row r="191">
      <c r="A191" t="inlineStr">
        <is>
          <t>TR-1190</t>
        </is>
      </c>
      <c r="B191" s="2" t="n">
        <v>45736</v>
      </c>
      <c r="C191" t="inlineStr">
        <is>
          <t>Venta Directa</t>
        </is>
      </c>
      <c r="D191" t="inlineStr">
        <is>
          <t>Carlos M.</t>
        </is>
      </c>
      <c r="E191" t="inlineStr">
        <is>
          <t>Soporte Premium</t>
        </is>
      </c>
      <c r="F191" s="3" t="n">
        <v>2400</v>
      </c>
      <c r="G191" s="3" t="n">
        <v>0</v>
      </c>
      <c r="H191" s="3">
        <f>F191-G191</f>
        <v/>
      </c>
    </row>
    <row r="192">
      <c r="A192" t="inlineStr">
        <is>
          <t>TR-1191</t>
        </is>
      </c>
      <c r="B192" s="2" t="n">
        <v>45737</v>
      </c>
      <c r="C192" t="inlineStr">
        <is>
          <t>Tienda Online</t>
        </is>
      </c>
      <c r="D192" t="inlineStr">
        <is>
          <t>Marcos S.</t>
        </is>
      </c>
      <c r="E192" t="inlineStr">
        <is>
          <t>Licencia Básica</t>
        </is>
      </c>
      <c r="F192" s="3" t="n">
        <v>450</v>
      </c>
      <c r="G192" s="3" t="n">
        <v>0</v>
      </c>
      <c r="H192" s="3">
        <f>F192-G192</f>
        <v/>
      </c>
    </row>
    <row r="193">
      <c r="A193" t="inlineStr">
        <is>
          <t>TR-1192</t>
        </is>
      </c>
      <c r="B193" s="2" t="n">
        <v>45739</v>
      </c>
      <c r="C193" t="inlineStr">
        <is>
          <t>Distribuidores</t>
        </is>
      </c>
      <c r="D193" t="inlineStr">
        <is>
          <t>Lucía P.</t>
        </is>
      </c>
      <c r="E193" t="inlineStr">
        <is>
          <t>Licencia Equipo</t>
        </is>
      </c>
      <c r="F193" s="3" t="n">
        <v>950</v>
      </c>
      <c r="G193" s="3" t="n">
        <v>0</v>
      </c>
      <c r="H193" s="3">
        <f>F193-G193</f>
        <v/>
      </c>
    </row>
    <row r="194">
      <c r="A194" t="inlineStr">
        <is>
          <t>TR-1193</t>
        </is>
      </c>
      <c r="B194" s="2" t="n">
        <v>45739</v>
      </c>
      <c r="C194" t="inlineStr">
        <is>
          <t>Venta Directa</t>
        </is>
      </c>
      <c r="D194" t="inlineStr">
        <is>
          <t>Lucía P.</t>
        </is>
      </c>
      <c r="E194" t="inlineStr">
        <is>
          <t>Plan Anual Pro</t>
        </is>
      </c>
      <c r="F194" s="3" t="n">
        <v>1200</v>
      </c>
      <c r="G194" s="3" t="n">
        <v>0</v>
      </c>
      <c r="H194" s="3">
        <f>F194-G194</f>
        <v/>
      </c>
    </row>
    <row r="195">
      <c r="A195" t="inlineStr">
        <is>
          <t>TR-1194</t>
        </is>
      </c>
      <c r="B195" s="2" t="n">
        <v>45740</v>
      </c>
      <c r="C195" t="inlineStr">
        <is>
          <t>Afiliados</t>
        </is>
      </c>
      <c r="D195" t="inlineStr">
        <is>
          <t>Marcos S.</t>
        </is>
      </c>
      <c r="E195" t="inlineStr">
        <is>
          <t>Licencia Básica</t>
        </is>
      </c>
      <c r="F195" s="3" t="n">
        <v>450</v>
      </c>
      <c r="G195" s="3" t="n">
        <v>22</v>
      </c>
      <c r="H195" s="3">
        <f>F195-G195</f>
        <v/>
      </c>
    </row>
    <row r="196">
      <c r="A196" t="inlineStr">
        <is>
          <t>TR-1195</t>
        </is>
      </c>
      <c r="B196" s="2" t="n">
        <v>45743</v>
      </c>
      <c r="C196" t="inlineStr">
        <is>
          <t>Distribuidores</t>
        </is>
      </c>
      <c r="D196" t="inlineStr">
        <is>
          <t>Lucía P.</t>
        </is>
      </c>
      <c r="E196" t="inlineStr">
        <is>
          <t>Licencia Básica</t>
        </is>
      </c>
      <c r="F196" s="3" t="n">
        <v>900</v>
      </c>
      <c r="G196" s="3" t="n">
        <v>0</v>
      </c>
      <c r="H196" s="3">
        <f>F196-G196</f>
        <v/>
      </c>
    </row>
    <row r="197">
      <c r="A197" t="inlineStr">
        <is>
          <t>TR-1196</t>
        </is>
      </c>
      <c r="B197" s="2" t="n">
        <v>45743</v>
      </c>
      <c r="C197" t="inlineStr">
        <is>
          <t>Venta Directa</t>
        </is>
      </c>
      <c r="D197" t="inlineStr">
        <is>
          <t>Lucía P.</t>
        </is>
      </c>
      <c r="E197" t="inlineStr">
        <is>
          <t>Formación In Company</t>
        </is>
      </c>
      <c r="F197" s="3" t="n">
        <v>1600</v>
      </c>
      <c r="G197" s="3" t="n">
        <v>160</v>
      </c>
      <c r="H197" s="3">
        <f>F197-G197</f>
        <v/>
      </c>
    </row>
    <row r="198">
      <c r="A198" t="inlineStr">
        <is>
          <t>TR-1197</t>
        </is>
      </c>
      <c r="B198" s="2" t="n">
        <v>45749</v>
      </c>
      <c r="C198" t="inlineStr">
        <is>
          <t>Venta Directa</t>
        </is>
      </c>
      <c r="D198" t="inlineStr">
        <is>
          <t>Carlos M.</t>
        </is>
      </c>
      <c r="E198" t="inlineStr">
        <is>
          <t>Plan Anual Pro</t>
        </is>
      </c>
      <c r="F198" s="3" t="n">
        <v>1200</v>
      </c>
      <c r="G198" s="3" t="n">
        <v>120</v>
      </c>
      <c r="H198" s="3">
        <f>F198-G198</f>
        <v/>
      </c>
    </row>
    <row r="199">
      <c r="A199" t="inlineStr">
        <is>
          <t>TR-1198</t>
        </is>
      </c>
      <c r="B199" s="2" t="n">
        <v>45749</v>
      </c>
      <c r="C199" t="inlineStr">
        <is>
          <t>Venta Directa</t>
        </is>
      </c>
      <c r="D199" t="inlineStr">
        <is>
          <t>Carlos M.</t>
        </is>
      </c>
      <c r="E199" t="inlineStr">
        <is>
          <t>Consultoría B2B</t>
        </is>
      </c>
      <c r="F199" s="3" t="n">
        <v>7500</v>
      </c>
      <c r="G199" s="3" t="n">
        <v>0</v>
      </c>
      <c r="H199" s="3">
        <f>F199-G199</f>
        <v/>
      </c>
    </row>
    <row r="200">
      <c r="A200" t="inlineStr">
        <is>
          <t>TR-1199</t>
        </is>
      </c>
      <c r="B200" s="2" t="n">
        <v>45754</v>
      </c>
      <c r="C200" t="inlineStr">
        <is>
          <t>Venta Directa</t>
        </is>
      </c>
      <c r="D200" t="inlineStr">
        <is>
          <t>Lucía P.</t>
        </is>
      </c>
      <c r="E200" t="inlineStr">
        <is>
          <t>Consultoría B2B</t>
        </is>
      </c>
      <c r="F200" s="3" t="n">
        <v>2500</v>
      </c>
      <c r="G200" s="3" t="n">
        <v>0</v>
      </c>
      <c r="H200" s="3">
        <f>F200-G200</f>
        <v/>
      </c>
    </row>
    <row r="201">
      <c r="A201" t="inlineStr">
        <is>
          <t>TR-1200</t>
        </is>
      </c>
      <c r="B201" s="2" t="n">
        <v>45768</v>
      </c>
      <c r="C201" t="inlineStr">
        <is>
          <t>Venta Directa</t>
        </is>
      </c>
      <c r="D201" t="inlineStr">
        <is>
          <t>Elena R.</t>
        </is>
      </c>
      <c r="E201" t="inlineStr">
        <is>
          <t>Plan Anual Pro</t>
        </is>
      </c>
      <c r="F201" s="3" t="n">
        <v>1200</v>
      </c>
      <c r="G201" s="3" t="n">
        <v>180</v>
      </c>
      <c r="H201" s="3">
        <f>F201-G201</f>
        <v/>
      </c>
    </row>
    <row r="202">
      <c r="A202" t="inlineStr">
        <is>
          <t>TR-1201</t>
        </is>
      </c>
      <c r="B202" s="2" t="n">
        <v>45771</v>
      </c>
      <c r="C202" t="inlineStr">
        <is>
          <t>Distribuidores</t>
        </is>
      </c>
      <c r="D202" t="inlineStr">
        <is>
          <t>Marcos S.</t>
        </is>
      </c>
      <c r="E202" t="inlineStr">
        <is>
          <t>Formación In Company</t>
        </is>
      </c>
      <c r="F202" s="3" t="n">
        <v>1600</v>
      </c>
      <c r="G202" s="3" t="n">
        <v>240</v>
      </c>
      <c r="H202" s="3">
        <f>F202-G202</f>
        <v/>
      </c>
    </row>
    <row r="203">
      <c r="A203" t="inlineStr">
        <is>
          <t>TR-1202</t>
        </is>
      </c>
      <c r="B203" s="2" t="n">
        <v>45776</v>
      </c>
      <c r="C203" t="inlineStr">
        <is>
          <t>Venta Directa</t>
        </is>
      </c>
      <c r="D203" t="inlineStr">
        <is>
          <t>Lucía P.</t>
        </is>
      </c>
      <c r="E203" t="inlineStr">
        <is>
          <t>Consultoría B2B</t>
        </is>
      </c>
      <c r="F203" s="3" t="n">
        <v>2500</v>
      </c>
      <c r="G203" s="3" t="n">
        <v>250</v>
      </c>
      <c r="H203" s="3">
        <f>F203-G203</f>
        <v/>
      </c>
    </row>
    <row r="204">
      <c r="A204" t="inlineStr">
        <is>
          <t>TR-1203</t>
        </is>
      </c>
      <c r="B204" s="2" t="n">
        <v>45777</v>
      </c>
      <c r="C204" t="inlineStr">
        <is>
          <t>Venta Directa</t>
        </is>
      </c>
      <c r="D204" t="inlineStr">
        <is>
          <t>Lucía P.</t>
        </is>
      </c>
      <c r="E204" t="inlineStr">
        <is>
          <t>Consultoría B2B</t>
        </is>
      </c>
      <c r="F204" s="3" t="n">
        <v>2500</v>
      </c>
      <c r="G204" s="3" t="n">
        <v>375</v>
      </c>
      <c r="H204" s="3">
        <f>F204-G204</f>
        <v/>
      </c>
    </row>
    <row r="205">
      <c r="A205" t="inlineStr">
        <is>
          <t>TR-1204</t>
        </is>
      </c>
      <c r="B205" s="2" t="n">
        <v>45779</v>
      </c>
      <c r="C205" t="inlineStr">
        <is>
          <t>Tienda Online</t>
        </is>
      </c>
      <c r="D205" t="inlineStr">
        <is>
          <t>Marcos S.</t>
        </is>
      </c>
      <c r="E205" t="inlineStr">
        <is>
          <t>Licencia Básica</t>
        </is>
      </c>
      <c r="F205" s="3" t="n">
        <v>450</v>
      </c>
      <c r="G205" s="3" t="n">
        <v>0</v>
      </c>
      <c r="H205" s="3">
        <f>F205-G205</f>
        <v/>
      </c>
    </row>
    <row r="206">
      <c r="A206" t="inlineStr">
        <is>
          <t>TR-1205</t>
        </is>
      </c>
      <c r="B206" s="2" t="n">
        <v>45783</v>
      </c>
      <c r="C206" t="inlineStr">
        <is>
          <t>Tienda Online</t>
        </is>
      </c>
      <c r="D206" t="inlineStr">
        <is>
          <t>Lucía P.</t>
        </is>
      </c>
      <c r="E206" t="inlineStr">
        <is>
          <t>Licencia Equipo</t>
        </is>
      </c>
      <c r="F206" s="3" t="n">
        <v>950</v>
      </c>
      <c r="G206" s="3" t="n">
        <v>0</v>
      </c>
      <c r="H206" s="3">
        <f>F206-G206</f>
        <v/>
      </c>
    </row>
    <row r="207">
      <c r="A207" t="inlineStr">
        <is>
          <t>TR-1206</t>
        </is>
      </c>
      <c r="B207" s="2" t="n">
        <v>45784</v>
      </c>
      <c r="C207" t="inlineStr">
        <is>
          <t>Venta Directa</t>
        </is>
      </c>
      <c r="D207" t="inlineStr">
        <is>
          <t>Lucía P.</t>
        </is>
      </c>
      <c r="E207" t="inlineStr">
        <is>
          <t>Plan Anual Pro</t>
        </is>
      </c>
      <c r="F207" s="3" t="n">
        <v>2400</v>
      </c>
      <c r="G207" s="3" t="n">
        <v>0</v>
      </c>
      <c r="H207" s="3">
        <f>F207-G207</f>
        <v/>
      </c>
    </row>
    <row r="208">
      <c r="A208" t="inlineStr">
        <is>
          <t>TR-1207</t>
        </is>
      </c>
      <c r="B208" s="2" t="n">
        <v>45787</v>
      </c>
      <c r="C208" t="inlineStr">
        <is>
          <t>Tienda Online</t>
        </is>
      </c>
      <c r="D208" t="inlineStr">
        <is>
          <t>Elena R.</t>
        </is>
      </c>
      <c r="E208" t="inlineStr">
        <is>
          <t>Plan Anual Pro</t>
        </is>
      </c>
      <c r="F208" s="3" t="n">
        <v>1200</v>
      </c>
      <c r="G208" s="3" t="n">
        <v>60</v>
      </c>
      <c r="H208" s="3">
        <f>F208-G208</f>
        <v/>
      </c>
    </row>
    <row r="209">
      <c r="A209" t="inlineStr">
        <is>
          <t>TR-1208</t>
        </is>
      </c>
      <c r="B209" s="2" t="n">
        <v>45790</v>
      </c>
      <c r="C209" t="inlineStr">
        <is>
          <t>Distribuidores</t>
        </is>
      </c>
      <c r="D209" t="inlineStr">
        <is>
          <t>Marcos S.</t>
        </is>
      </c>
      <c r="E209" t="inlineStr">
        <is>
          <t>Licencia Básica</t>
        </is>
      </c>
      <c r="F209" s="3" t="n">
        <v>450</v>
      </c>
      <c r="G209" s="3" t="n">
        <v>45</v>
      </c>
      <c r="H209" s="3">
        <f>F209-G209</f>
        <v/>
      </c>
    </row>
    <row r="210">
      <c r="A210" t="inlineStr">
        <is>
          <t>TR-1209</t>
        </is>
      </c>
      <c r="B210" s="2" t="n">
        <v>45792</v>
      </c>
      <c r="C210" t="inlineStr">
        <is>
          <t>Distribuidores</t>
        </is>
      </c>
      <c r="D210" t="inlineStr">
        <is>
          <t>Marcos S.</t>
        </is>
      </c>
      <c r="E210" t="inlineStr">
        <is>
          <t>Plan Anual Pro</t>
        </is>
      </c>
      <c r="F210" s="3" t="n">
        <v>1200</v>
      </c>
      <c r="G210" s="3" t="n">
        <v>120</v>
      </c>
      <c r="H210" s="3">
        <f>F210-G210</f>
        <v/>
      </c>
    </row>
    <row r="211">
      <c r="A211" t="inlineStr">
        <is>
          <t>TR-1210</t>
        </is>
      </c>
      <c r="B211" s="2" t="n">
        <v>45794</v>
      </c>
      <c r="C211" t="inlineStr">
        <is>
          <t>Venta Directa</t>
        </is>
      </c>
      <c r="D211" t="inlineStr">
        <is>
          <t>Marcos S.</t>
        </is>
      </c>
      <c r="E211" t="inlineStr">
        <is>
          <t>Plan Anual Pro</t>
        </is>
      </c>
      <c r="F211" s="3" t="n">
        <v>1200</v>
      </c>
      <c r="G211" s="3" t="n">
        <v>60</v>
      </c>
      <c r="H211" s="3">
        <f>F211-G211</f>
        <v/>
      </c>
    </row>
    <row r="212">
      <c r="A212" t="inlineStr">
        <is>
          <t>TR-1211</t>
        </is>
      </c>
      <c r="B212" s="2" t="n">
        <v>45795</v>
      </c>
      <c r="C212" t="inlineStr">
        <is>
          <t>Tienda Online</t>
        </is>
      </c>
      <c r="D212" t="inlineStr">
        <is>
          <t>Elena R.</t>
        </is>
      </c>
      <c r="E212" t="inlineStr">
        <is>
          <t>Licencia Básica</t>
        </is>
      </c>
      <c r="F212" s="3" t="n">
        <v>450</v>
      </c>
      <c r="G212" s="3" t="n">
        <v>0</v>
      </c>
      <c r="H212" s="3">
        <f>F212-G212</f>
        <v/>
      </c>
    </row>
    <row r="213">
      <c r="A213" t="inlineStr">
        <is>
          <t>TR-1212</t>
        </is>
      </c>
      <c r="B213" s="2" t="n">
        <v>45800</v>
      </c>
      <c r="C213" t="inlineStr">
        <is>
          <t>Venta Directa</t>
        </is>
      </c>
      <c r="D213" t="inlineStr">
        <is>
          <t>Carlos M.</t>
        </is>
      </c>
      <c r="E213" t="inlineStr">
        <is>
          <t>Plan Anual Pro</t>
        </is>
      </c>
      <c r="F213" s="3" t="n">
        <v>3600</v>
      </c>
      <c r="G213" s="3" t="n">
        <v>360</v>
      </c>
      <c r="H213" s="3">
        <f>F213-G213</f>
        <v/>
      </c>
    </row>
    <row r="214">
      <c r="A214" t="inlineStr">
        <is>
          <t>TR-1213</t>
        </is>
      </c>
      <c r="B214" s="2" t="n">
        <v>45802</v>
      </c>
      <c r="C214" t="inlineStr">
        <is>
          <t>Tienda Online</t>
        </is>
      </c>
      <c r="D214" t="inlineStr">
        <is>
          <t>Marcos S.</t>
        </is>
      </c>
      <c r="E214" t="inlineStr">
        <is>
          <t>Plan Anual Pro</t>
        </is>
      </c>
      <c r="F214" s="3" t="n">
        <v>1200</v>
      </c>
      <c r="G214" s="3" t="n">
        <v>180</v>
      </c>
      <c r="H214" s="3">
        <f>F214-G214</f>
        <v/>
      </c>
    </row>
    <row r="215">
      <c r="A215" t="inlineStr">
        <is>
          <t>TR-1214</t>
        </is>
      </c>
      <c r="B215" s="2" t="n">
        <v>45805</v>
      </c>
      <c r="C215" t="inlineStr">
        <is>
          <t>Afiliados</t>
        </is>
      </c>
      <c r="D215" t="inlineStr">
        <is>
          <t>Marcos S.</t>
        </is>
      </c>
      <c r="E215" t="inlineStr">
        <is>
          <t>Licencia Básica</t>
        </is>
      </c>
      <c r="F215" s="3" t="n">
        <v>450</v>
      </c>
      <c r="G215" s="3" t="n">
        <v>0</v>
      </c>
      <c r="H215" s="3">
        <f>F215-G215</f>
        <v/>
      </c>
    </row>
    <row r="216">
      <c r="A216" t="inlineStr">
        <is>
          <t>TR-1215</t>
        </is>
      </c>
      <c r="B216" s="2" t="n">
        <v>45808</v>
      </c>
      <c r="C216" t="inlineStr">
        <is>
          <t>Tienda Online</t>
        </is>
      </c>
      <c r="D216" t="inlineStr">
        <is>
          <t>Lucía P.</t>
        </is>
      </c>
      <c r="E216" t="inlineStr">
        <is>
          <t>Soporte Premium</t>
        </is>
      </c>
      <c r="F216" s="3" t="n">
        <v>1600</v>
      </c>
      <c r="G216" s="3" t="n">
        <v>0</v>
      </c>
      <c r="H216" s="3">
        <f>F216-G216</f>
        <v/>
      </c>
    </row>
    <row r="217">
      <c r="A217" t="inlineStr">
        <is>
          <t>TR-1216</t>
        </is>
      </c>
      <c r="B217" s="2" t="n">
        <v>45813</v>
      </c>
      <c r="C217" t="inlineStr">
        <is>
          <t>Afiliados</t>
        </is>
      </c>
      <c r="D217" t="inlineStr">
        <is>
          <t>Carlos M.</t>
        </is>
      </c>
      <c r="E217" t="inlineStr">
        <is>
          <t>Add-on Almacén</t>
        </is>
      </c>
      <c r="F217" s="3" t="n">
        <v>300</v>
      </c>
      <c r="G217" s="3" t="n">
        <v>30</v>
      </c>
      <c r="H217" s="3">
        <f>F217-G217</f>
        <v/>
      </c>
    </row>
    <row r="218">
      <c r="A218" t="inlineStr">
        <is>
          <t>TR-1217</t>
        </is>
      </c>
      <c r="B218" s="2" t="n">
        <v>45814</v>
      </c>
      <c r="C218" t="inlineStr">
        <is>
          <t>Distribuidores</t>
        </is>
      </c>
      <c r="D218" t="inlineStr">
        <is>
          <t>Marcos S.</t>
        </is>
      </c>
      <c r="E218" t="inlineStr">
        <is>
          <t>Consultoría B2B</t>
        </is>
      </c>
      <c r="F218" s="3" t="n">
        <v>2500</v>
      </c>
      <c r="G218" s="3" t="n">
        <v>375</v>
      </c>
      <c r="H218" s="3">
        <f>F218-G218</f>
        <v/>
      </c>
    </row>
    <row r="219">
      <c r="A219" t="inlineStr">
        <is>
          <t>TR-1218</t>
        </is>
      </c>
      <c r="B219" s="2" t="n">
        <v>45816</v>
      </c>
      <c r="C219" t="inlineStr">
        <is>
          <t>Venta Directa</t>
        </is>
      </c>
      <c r="D219" t="inlineStr">
        <is>
          <t>Lucía P.</t>
        </is>
      </c>
      <c r="E219" t="inlineStr">
        <is>
          <t>Licencia Equipo</t>
        </is>
      </c>
      <c r="F219" s="3" t="n">
        <v>1900</v>
      </c>
      <c r="G219" s="3" t="n">
        <v>0</v>
      </c>
      <c r="H219" s="3">
        <f>F219-G219</f>
        <v/>
      </c>
    </row>
    <row r="220">
      <c r="A220" t="inlineStr">
        <is>
          <t>TR-1219</t>
        </is>
      </c>
      <c r="B220" s="2" t="n">
        <v>45818</v>
      </c>
      <c r="C220" t="inlineStr">
        <is>
          <t>Tienda Online</t>
        </is>
      </c>
      <c r="D220" t="inlineStr">
        <is>
          <t>Lucía P.</t>
        </is>
      </c>
      <c r="E220" t="inlineStr">
        <is>
          <t>Licencia Básica</t>
        </is>
      </c>
      <c r="F220" s="3" t="n">
        <v>450</v>
      </c>
      <c r="G220" s="3" t="n">
        <v>0</v>
      </c>
      <c r="H220" s="3">
        <f>F220-G220</f>
        <v/>
      </c>
    </row>
    <row r="221">
      <c r="A221" t="inlineStr">
        <is>
          <t>TR-1220</t>
        </is>
      </c>
      <c r="B221" s="2" t="n">
        <v>45820</v>
      </c>
      <c r="C221" t="inlineStr">
        <is>
          <t>Venta Directa</t>
        </is>
      </c>
      <c r="D221" t="inlineStr">
        <is>
          <t>Elena R.</t>
        </is>
      </c>
      <c r="E221" t="inlineStr">
        <is>
          <t>Formación In Company</t>
        </is>
      </c>
      <c r="F221" s="3" t="n">
        <v>3200</v>
      </c>
      <c r="G221" s="3" t="n">
        <v>320</v>
      </c>
      <c r="H221" s="3">
        <f>F221-G221</f>
        <v/>
      </c>
    </row>
    <row r="222">
      <c r="A222" t="inlineStr">
        <is>
          <t>TR-1221</t>
        </is>
      </c>
      <c r="B222" s="2" t="n">
        <v>45821</v>
      </c>
      <c r="C222" t="inlineStr">
        <is>
          <t>Venta Directa</t>
        </is>
      </c>
      <c r="D222" t="inlineStr">
        <is>
          <t>Lucía P.</t>
        </is>
      </c>
      <c r="E222" t="inlineStr">
        <is>
          <t>Licencia Equipo</t>
        </is>
      </c>
      <c r="F222" s="3" t="n">
        <v>950</v>
      </c>
      <c r="G222" s="3" t="n">
        <v>0</v>
      </c>
      <c r="H222" s="3">
        <f>F222-G222</f>
        <v/>
      </c>
    </row>
    <row r="223">
      <c r="A223" t="inlineStr">
        <is>
          <t>TR-1222</t>
        </is>
      </c>
      <c r="B223" s="2" t="n">
        <v>45821</v>
      </c>
      <c r="C223" t="inlineStr">
        <is>
          <t>Distribuidores</t>
        </is>
      </c>
      <c r="D223" t="inlineStr">
        <is>
          <t>Marcos S.</t>
        </is>
      </c>
      <c r="E223" t="inlineStr">
        <is>
          <t>Soporte Premium</t>
        </is>
      </c>
      <c r="F223" s="3" t="n">
        <v>1600</v>
      </c>
      <c r="G223" s="3" t="n">
        <v>240</v>
      </c>
      <c r="H223" s="3">
        <f>F223-G223</f>
        <v/>
      </c>
    </row>
    <row r="224">
      <c r="A224" t="inlineStr">
        <is>
          <t>TR-1223</t>
        </is>
      </c>
      <c r="B224" s="2" t="n">
        <v>45826</v>
      </c>
      <c r="C224" t="inlineStr">
        <is>
          <t>Afiliados</t>
        </is>
      </c>
      <c r="D224" t="inlineStr">
        <is>
          <t>Carlos M.</t>
        </is>
      </c>
      <c r="E224" t="inlineStr">
        <is>
          <t>Licencia Equipo</t>
        </is>
      </c>
      <c r="F224" s="3" t="n">
        <v>1900</v>
      </c>
      <c r="G224" s="3" t="n">
        <v>0</v>
      </c>
      <c r="H224" s="3">
        <f>F224-G224</f>
        <v/>
      </c>
    </row>
    <row r="225">
      <c r="A225" t="inlineStr">
        <is>
          <t>TR-1224</t>
        </is>
      </c>
      <c r="B225" s="2" t="n">
        <v>45833</v>
      </c>
      <c r="C225" t="inlineStr">
        <is>
          <t>Tienda Online</t>
        </is>
      </c>
      <c r="D225" t="inlineStr">
        <is>
          <t>Lucía P.</t>
        </is>
      </c>
      <c r="E225" t="inlineStr">
        <is>
          <t>Licencia Básica</t>
        </is>
      </c>
      <c r="F225" s="3" t="n">
        <v>450</v>
      </c>
      <c r="G225" s="3" t="n">
        <v>68</v>
      </c>
      <c r="H225" s="3">
        <f>F225-G225</f>
        <v/>
      </c>
    </row>
    <row r="226">
      <c r="A226" t="inlineStr">
        <is>
          <t>TR-1225</t>
        </is>
      </c>
      <c r="B226" s="2" t="n">
        <v>45847</v>
      </c>
      <c r="C226" t="inlineStr">
        <is>
          <t>Tienda Online</t>
        </is>
      </c>
      <c r="D226" t="inlineStr">
        <is>
          <t>Carlos M.</t>
        </is>
      </c>
      <c r="E226" t="inlineStr">
        <is>
          <t>Add-on Almacén</t>
        </is>
      </c>
      <c r="F226" s="3" t="n">
        <v>600</v>
      </c>
      <c r="G226" s="3" t="n">
        <v>60</v>
      </c>
      <c r="H226" s="3">
        <f>F226-G226</f>
        <v/>
      </c>
    </row>
    <row r="227">
      <c r="A227" t="inlineStr">
        <is>
          <t>TR-1226</t>
        </is>
      </c>
      <c r="B227" s="2" t="n">
        <v>45849</v>
      </c>
      <c r="C227" t="inlineStr">
        <is>
          <t>Tienda Online</t>
        </is>
      </c>
      <c r="D227" t="inlineStr">
        <is>
          <t>Marcos S.</t>
        </is>
      </c>
      <c r="E227" t="inlineStr">
        <is>
          <t>Plan Anual Pro</t>
        </is>
      </c>
      <c r="F227" s="3" t="n">
        <v>2400</v>
      </c>
      <c r="G227" s="3" t="n">
        <v>0</v>
      </c>
      <c r="H227" s="3">
        <f>F227-G227</f>
        <v/>
      </c>
    </row>
    <row r="228">
      <c r="A228" t="inlineStr">
        <is>
          <t>TR-1227</t>
        </is>
      </c>
      <c r="B228" s="2" t="n">
        <v>45853</v>
      </c>
      <c r="C228" t="inlineStr">
        <is>
          <t>Venta Directa</t>
        </is>
      </c>
      <c r="D228" t="inlineStr">
        <is>
          <t>Marcos S.</t>
        </is>
      </c>
      <c r="E228" t="inlineStr">
        <is>
          <t>Plan Anual Pro</t>
        </is>
      </c>
      <c r="F228" s="3" t="n">
        <v>3600</v>
      </c>
      <c r="G228" s="3" t="n">
        <v>0</v>
      </c>
      <c r="H228" s="3">
        <f>F228-G228</f>
        <v/>
      </c>
    </row>
    <row r="229">
      <c r="A229" t="inlineStr">
        <is>
          <t>TR-1228</t>
        </is>
      </c>
      <c r="B229" s="2" t="n">
        <v>45858</v>
      </c>
      <c r="C229" t="inlineStr">
        <is>
          <t>Distribuidores</t>
        </is>
      </c>
      <c r="D229" t="inlineStr">
        <is>
          <t>Marcos S.</t>
        </is>
      </c>
      <c r="E229" t="inlineStr">
        <is>
          <t>Add-on Almacén</t>
        </is>
      </c>
      <c r="F229" s="3" t="n">
        <v>600</v>
      </c>
      <c r="G229" s="3" t="n">
        <v>60</v>
      </c>
      <c r="H229" s="3">
        <f>F229-G229</f>
        <v/>
      </c>
    </row>
    <row r="230">
      <c r="A230" t="inlineStr">
        <is>
          <t>TR-1229</t>
        </is>
      </c>
      <c r="B230" s="2" t="n">
        <v>45860</v>
      </c>
      <c r="C230" t="inlineStr">
        <is>
          <t>Venta Directa</t>
        </is>
      </c>
      <c r="D230" t="inlineStr">
        <is>
          <t>Elena R.</t>
        </is>
      </c>
      <c r="E230" t="inlineStr">
        <is>
          <t>Soporte Premium</t>
        </is>
      </c>
      <c r="F230" s="3" t="n">
        <v>800</v>
      </c>
      <c r="G230" s="3" t="n">
        <v>80</v>
      </c>
      <c r="H230" s="3">
        <f>F230-G230</f>
        <v/>
      </c>
    </row>
    <row r="231">
      <c r="A231" t="inlineStr">
        <is>
          <t>TR-1230</t>
        </is>
      </c>
      <c r="B231" s="2" t="n">
        <v>45862</v>
      </c>
      <c r="C231" t="inlineStr">
        <is>
          <t>Distribuidores</t>
        </is>
      </c>
      <c r="D231" t="inlineStr">
        <is>
          <t>Elena R.</t>
        </is>
      </c>
      <c r="E231" t="inlineStr">
        <is>
          <t>Add-on Almacén</t>
        </is>
      </c>
      <c r="F231" s="3" t="n">
        <v>900</v>
      </c>
      <c r="G231" s="3" t="n">
        <v>0</v>
      </c>
      <c r="H231" s="3">
        <f>F231-G231</f>
        <v/>
      </c>
    </row>
    <row r="232">
      <c r="A232" t="inlineStr">
        <is>
          <t>TR-1231</t>
        </is>
      </c>
      <c r="B232" s="2" t="n">
        <v>45863</v>
      </c>
      <c r="C232" t="inlineStr">
        <is>
          <t>Tienda Online</t>
        </is>
      </c>
      <c r="D232" t="inlineStr">
        <is>
          <t>Marcos S.</t>
        </is>
      </c>
      <c r="E232" t="inlineStr">
        <is>
          <t>Licencia Básica</t>
        </is>
      </c>
      <c r="F232" s="3" t="n">
        <v>450</v>
      </c>
      <c r="G232" s="3" t="n">
        <v>0</v>
      </c>
      <c r="H232" s="3">
        <f>F232-G232</f>
        <v/>
      </c>
    </row>
    <row r="233">
      <c r="A233" t="inlineStr">
        <is>
          <t>TR-1232</t>
        </is>
      </c>
      <c r="B233" s="2" t="n">
        <v>45865</v>
      </c>
      <c r="C233" t="inlineStr">
        <is>
          <t>Venta Directa</t>
        </is>
      </c>
      <c r="D233" t="inlineStr">
        <is>
          <t>Marcos S.</t>
        </is>
      </c>
      <c r="E233" t="inlineStr">
        <is>
          <t>Soporte Premium</t>
        </is>
      </c>
      <c r="F233" s="3" t="n">
        <v>800</v>
      </c>
      <c r="G233" s="3" t="n">
        <v>0</v>
      </c>
      <c r="H233" s="3">
        <f>F233-G233</f>
        <v/>
      </c>
    </row>
    <row r="234">
      <c r="A234" t="inlineStr">
        <is>
          <t>TR-1233</t>
        </is>
      </c>
      <c r="B234" s="2" t="n">
        <v>45868</v>
      </c>
      <c r="C234" t="inlineStr">
        <is>
          <t>Tienda Online</t>
        </is>
      </c>
      <c r="D234" t="inlineStr">
        <is>
          <t>Elena R.</t>
        </is>
      </c>
      <c r="E234" t="inlineStr">
        <is>
          <t>Licencia Básica</t>
        </is>
      </c>
      <c r="F234" s="3" t="n">
        <v>1350</v>
      </c>
      <c r="G234" s="3" t="n">
        <v>135</v>
      </c>
      <c r="H234" s="3">
        <f>F234-G234</f>
        <v/>
      </c>
    </row>
    <row r="235">
      <c r="A235" t="inlineStr">
        <is>
          <t>TR-1234</t>
        </is>
      </c>
      <c r="B235" s="2" t="n">
        <v>45870</v>
      </c>
      <c r="C235" t="inlineStr">
        <is>
          <t>Venta Directa</t>
        </is>
      </c>
      <c r="D235" t="inlineStr">
        <is>
          <t>Elena R.</t>
        </is>
      </c>
      <c r="E235" t="inlineStr">
        <is>
          <t>Licencia Básica</t>
        </is>
      </c>
      <c r="F235" s="3" t="n">
        <v>450</v>
      </c>
      <c r="G235" s="3" t="n">
        <v>0</v>
      </c>
      <c r="H235" s="3">
        <f>F235-G235</f>
        <v/>
      </c>
    </row>
    <row r="236">
      <c r="A236" t="inlineStr">
        <is>
          <t>TR-1235</t>
        </is>
      </c>
      <c r="B236" s="2" t="n">
        <v>45872</v>
      </c>
      <c r="C236" t="inlineStr">
        <is>
          <t>Venta Directa</t>
        </is>
      </c>
      <c r="D236" t="inlineStr">
        <is>
          <t>Elena R.</t>
        </is>
      </c>
      <c r="E236" t="inlineStr">
        <is>
          <t>Plan Anual Pro</t>
        </is>
      </c>
      <c r="F236" s="3" t="n">
        <v>1200</v>
      </c>
      <c r="G236" s="3" t="n">
        <v>120</v>
      </c>
      <c r="H236" s="3">
        <f>F236-G236</f>
        <v/>
      </c>
    </row>
    <row r="237">
      <c r="A237" t="inlineStr">
        <is>
          <t>TR-1236</t>
        </is>
      </c>
      <c r="B237" s="2" t="n">
        <v>45872</v>
      </c>
      <c r="C237" t="inlineStr">
        <is>
          <t>Afiliados</t>
        </is>
      </c>
      <c r="D237" t="inlineStr">
        <is>
          <t>Elena R.</t>
        </is>
      </c>
      <c r="E237" t="inlineStr">
        <is>
          <t>Licencia Equipo</t>
        </is>
      </c>
      <c r="F237" s="3" t="n">
        <v>950</v>
      </c>
      <c r="G237" s="3" t="n">
        <v>48</v>
      </c>
      <c r="H237" s="3">
        <f>F237-G237</f>
        <v/>
      </c>
    </row>
    <row r="238">
      <c r="A238" t="inlineStr">
        <is>
          <t>TR-1237</t>
        </is>
      </c>
      <c r="B238" s="2" t="n">
        <v>45873</v>
      </c>
      <c r="C238" t="inlineStr">
        <is>
          <t>Tienda Online</t>
        </is>
      </c>
      <c r="D238" t="inlineStr">
        <is>
          <t>Lucía P.</t>
        </is>
      </c>
      <c r="E238" t="inlineStr">
        <is>
          <t>Licencia Básica</t>
        </is>
      </c>
      <c r="F238" s="3" t="n">
        <v>900</v>
      </c>
      <c r="G238" s="3" t="n">
        <v>0</v>
      </c>
      <c r="H238" s="3">
        <f>F238-G238</f>
        <v/>
      </c>
    </row>
    <row r="239">
      <c r="A239" t="inlineStr">
        <is>
          <t>TR-1238</t>
        </is>
      </c>
      <c r="B239" s="2" t="n">
        <v>45873</v>
      </c>
      <c r="C239" t="inlineStr">
        <is>
          <t>Venta Directa</t>
        </is>
      </c>
      <c r="D239" t="inlineStr">
        <is>
          <t>Carlos M.</t>
        </is>
      </c>
      <c r="E239" t="inlineStr">
        <is>
          <t>Formación In Company</t>
        </is>
      </c>
      <c r="F239" s="3" t="n">
        <v>3200</v>
      </c>
      <c r="G239" s="3" t="n">
        <v>0</v>
      </c>
      <c r="H239" s="3">
        <f>F239-G239</f>
        <v/>
      </c>
    </row>
    <row r="240">
      <c r="A240" t="inlineStr">
        <is>
          <t>TR-1239</t>
        </is>
      </c>
      <c r="B240" s="2" t="n">
        <v>45876</v>
      </c>
      <c r="C240" t="inlineStr">
        <is>
          <t>Distribuidores</t>
        </is>
      </c>
      <c r="D240" t="inlineStr">
        <is>
          <t>Lucía P.</t>
        </is>
      </c>
      <c r="E240" t="inlineStr">
        <is>
          <t>Formación In Company</t>
        </is>
      </c>
      <c r="F240" s="3" t="n">
        <v>1600</v>
      </c>
      <c r="G240" s="3" t="n">
        <v>0</v>
      </c>
      <c r="H240" s="3">
        <f>F240-G240</f>
        <v/>
      </c>
    </row>
    <row r="241">
      <c r="A241" t="inlineStr">
        <is>
          <t>TR-1240</t>
        </is>
      </c>
      <c r="B241" s="2" t="n">
        <v>45877</v>
      </c>
      <c r="C241" t="inlineStr">
        <is>
          <t>Tienda Online</t>
        </is>
      </c>
      <c r="D241" t="inlineStr">
        <is>
          <t>Elena R.</t>
        </is>
      </c>
      <c r="E241" t="inlineStr">
        <is>
          <t>Add-on Almacén</t>
        </is>
      </c>
      <c r="F241" s="3" t="n">
        <v>300</v>
      </c>
      <c r="G241" s="3" t="n">
        <v>0</v>
      </c>
      <c r="H241" s="3">
        <f>F241-G241</f>
        <v/>
      </c>
    </row>
    <row r="242">
      <c r="A242" t="inlineStr">
        <is>
          <t>TR-1241</t>
        </is>
      </c>
      <c r="B242" s="2" t="n">
        <v>45878</v>
      </c>
      <c r="C242" t="inlineStr">
        <is>
          <t>Afiliados</t>
        </is>
      </c>
      <c r="D242" t="inlineStr">
        <is>
          <t>Marcos S.</t>
        </is>
      </c>
      <c r="E242" t="inlineStr">
        <is>
          <t>Add-on Almacén</t>
        </is>
      </c>
      <c r="F242" s="3" t="n">
        <v>300</v>
      </c>
      <c r="G242" s="3" t="n">
        <v>15</v>
      </c>
      <c r="H242" s="3">
        <f>F242-G242</f>
        <v/>
      </c>
    </row>
    <row r="243">
      <c r="A243" t="inlineStr">
        <is>
          <t>TR-1242</t>
        </is>
      </c>
      <c r="B243" s="2" t="n">
        <v>45881</v>
      </c>
      <c r="C243" t="inlineStr">
        <is>
          <t>Venta Directa</t>
        </is>
      </c>
      <c r="D243" t="inlineStr">
        <is>
          <t>Marcos S.</t>
        </is>
      </c>
      <c r="E243" t="inlineStr">
        <is>
          <t>Consultoría B2B</t>
        </is>
      </c>
      <c r="F243" s="3" t="n">
        <v>5000</v>
      </c>
      <c r="G243" s="3" t="n">
        <v>250</v>
      </c>
      <c r="H243" s="3">
        <f>F243-G243</f>
        <v/>
      </c>
    </row>
    <row r="244">
      <c r="A244" t="inlineStr">
        <is>
          <t>TR-1243</t>
        </is>
      </c>
      <c r="B244" s="2" t="n">
        <v>45884</v>
      </c>
      <c r="C244" t="inlineStr">
        <is>
          <t>Tienda Online</t>
        </is>
      </c>
      <c r="D244" t="inlineStr">
        <is>
          <t>Lucía P.</t>
        </is>
      </c>
      <c r="E244" t="inlineStr">
        <is>
          <t>Licencia Básica</t>
        </is>
      </c>
      <c r="F244" s="3" t="n">
        <v>450</v>
      </c>
      <c r="G244" s="3" t="n">
        <v>68</v>
      </c>
      <c r="H244" s="3">
        <f>F244-G244</f>
        <v/>
      </c>
    </row>
    <row r="245">
      <c r="A245" t="inlineStr">
        <is>
          <t>TR-1244</t>
        </is>
      </c>
      <c r="B245" s="2" t="n">
        <v>45884</v>
      </c>
      <c r="C245" t="inlineStr">
        <is>
          <t>Venta Directa</t>
        </is>
      </c>
      <c r="D245" t="inlineStr">
        <is>
          <t>Carlos M.</t>
        </is>
      </c>
      <c r="E245" t="inlineStr">
        <is>
          <t>Plan Anual Pro</t>
        </is>
      </c>
      <c r="F245" s="3" t="n">
        <v>2400</v>
      </c>
      <c r="G245" s="3" t="n">
        <v>0</v>
      </c>
      <c r="H245" s="3">
        <f>F245-G245</f>
        <v/>
      </c>
    </row>
    <row r="246">
      <c r="A246" t="inlineStr">
        <is>
          <t>TR-1245</t>
        </is>
      </c>
      <c r="B246" s="2" t="n">
        <v>45884</v>
      </c>
      <c r="C246" t="inlineStr">
        <is>
          <t>Tienda Online</t>
        </is>
      </c>
      <c r="D246" t="inlineStr">
        <is>
          <t>Lucía P.</t>
        </is>
      </c>
      <c r="E246" t="inlineStr">
        <is>
          <t>Licencia Básica</t>
        </is>
      </c>
      <c r="F246" s="3" t="n">
        <v>1350</v>
      </c>
      <c r="G246" s="3" t="n">
        <v>0</v>
      </c>
      <c r="H246" s="3">
        <f>F246-G246</f>
        <v/>
      </c>
    </row>
    <row r="247">
      <c r="A247" t="inlineStr">
        <is>
          <t>TR-1246</t>
        </is>
      </c>
      <c r="B247" s="2" t="n">
        <v>45885</v>
      </c>
      <c r="C247" t="inlineStr">
        <is>
          <t>Tienda Online</t>
        </is>
      </c>
      <c r="D247" t="inlineStr">
        <is>
          <t>Marcos S.</t>
        </is>
      </c>
      <c r="E247" t="inlineStr">
        <is>
          <t>Licencia Básica</t>
        </is>
      </c>
      <c r="F247" s="3" t="n">
        <v>900</v>
      </c>
      <c r="G247" s="3" t="n">
        <v>45</v>
      </c>
      <c r="H247" s="3">
        <f>F247-G247</f>
        <v/>
      </c>
    </row>
    <row r="248">
      <c r="A248" t="inlineStr">
        <is>
          <t>TR-1247</t>
        </is>
      </c>
      <c r="B248" s="2" t="n">
        <v>45889</v>
      </c>
      <c r="C248" t="inlineStr">
        <is>
          <t>Tienda Online</t>
        </is>
      </c>
      <c r="D248" t="inlineStr">
        <is>
          <t>Marcos S.</t>
        </is>
      </c>
      <c r="E248" t="inlineStr">
        <is>
          <t>Plan Anual Pro</t>
        </is>
      </c>
      <c r="F248" s="3" t="n">
        <v>2400</v>
      </c>
      <c r="G248" s="3" t="n">
        <v>360</v>
      </c>
      <c r="H248" s="3">
        <f>F248-G248</f>
        <v/>
      </c>
    </row>
    <row r="249">
      <c r="A249" t="inlineStr">
        <is>
          <t>TR-1248</t>
        </is>
      </c>
      <c r="B249" s="2" t="n">
        <v>45891</v>
      </c>
      <c r="C249" t="inlineStr">
        <is>
          <t>Tienda Online</t>
        </is>
      </c>
      <c r="D249" t="inlineStr">
        <is>
          <t>Lucía P.</t>
        </is>
      </c>
      <c r="E249" t="inlineStr">
        <is>
          <t>Add-on Almacén</t>
        </is>
      </c>
      <c r="F249" s="3" t="n">
        <v>600</v>
      </c>
      <c r="G249" s="3" t="n">
        <v>90</v>
      </c>
      <c r="H249" s="3">
        <f>F249-G249</f>
        <v/>
      </c>
    </row>
    <row r="250">
      <c r="A250" t="inlineStr">
        <is>
          <t>TR-1249</t>
        </is>
      </c>
      <c r="B250" s="2" t="n">
        <v>45891</v>
      </c>
      <c r="C250" t="inlineStr">
        <is>
          <t>Tienda Online</t>
        </is>
      </c>
      <c r="D250" t="inlineStr">
        <is>
          <t>Marcos S.</t>
        </is>
      </c>
      <c r="E250" t="inlineStr">
        <is>
          <t>Licencia Básica</t>
        </is>
      </c>
      <c r="F250" s="3" t="n">
        <v>1350</v>
      </c>
      <c r="G250" s="3" t="n">
        <v>68</v>
      </c>
      <c r="H250" s="3">
        <f>F250-G250</f>
        <v/>
      </c>
    </row>
    <row r="251">
      <c r="A251" t="inlineStr">
        <is>
          <t>TR-1250</t>
        </is>
      </c>
      <c r="B251" s="2" t="n">
        <v>45893</v>
      </c>
      <c r="C251" t="inlineStr">
        <is>
          <t>Afiliados</t>
        </is>
      </c>
      <c r="D251" t="inlineStr">
        <is>
          <t>Marcos S.</t>
        </is>
      </c>
      <c r="E251" t="inlineStr">
        <is>
          <t>Licencia Básica</t>
        </is>
      </c>
      <c r="F251" s="3" t="n">
        <v>450</v>
      </c>
      <c r="G251" s="3" t="n">
        <v>0</v>
      </c>
      <c r="H251" s="3">
        <f>F251-G251</f>
        <v/>
      </c>
    </row>
    <row r="252">
      <c r="A252" t="inlineStr">
        <is>
          <t>TR-1251</t>
        </is>
      </c>
      <c r="B252" s="2" t="n">
        <v>45894</v>
      </c>
      <c r="C252" t="inlineStr">
        <is>
          <t>Tienda Online</t>
        </is>
      </c>
      <c r="D252" t="inlineStr">
        <is>
          <t>Marcos S.</t>
        </is>
      </c>
      <c r="E252" t="inlineStr">
        <is>
          <t>Add-on Almacén</t>
        </is>
      </c>
      <c r="F252" s="3" t="n">
        <v>300</v>
      </c>
      <c r="G252" s="3" t="n">
        <v>0</v>
      </c>
      <c r="H252" s="3">
        <f>F252-G252</f>
        <v/>
      </c>
    </row>
    <row r="253">
      <c r="A253" t="inlineStr">
        <is>
          <t>TR-1252</t>
        </is>
      </c>
      <c r="B253" s="2" t="n">
        <v>45896</v>
      </c>
      <c r="C253" t="inlineStr">
        <is>
          <t>Venta Directa</t>
        </is>
      </c>
      <c r="D253" t="inlineStr">
        <is>
          <t>Elena R.</t>
        </is>
      </c>
      <c r="E253" t="inlineStr">
        <is>
          <t>Plan Anual Pro</t>
        </is>
      </c>
      <c r="F253" s="3" t="n">
        <v>1200</v>
      </c>
      <c r="G253" s="3" t="n">
        <v>60</v>
      </c>
      <c r="H253" s="3">
        <f>F253-G253</f>
        <v/>
      </c>
    </row>
    <row r="254">
      <c r="A254" t="inlineStr">
        <is>
          <t>TR-1253</t>
        </is>
      </c>
      <c r="B254" s="2" t="n">
        <v>45897</v>
      </c>
      <c r="C254" t="inlineStr">
        <is>
          <t>Tienda Online</t>
        </is>
      </c>
      <c r="D254" t="inlineStr">
        <is>
          <t>Marcos S.</t>
        </is>
      </c>
      <c r="E254" t="inlineStr">
        <is>
          <t>Add-on Almacén</t>
        </is>
      </c>
      <c r="F254" s="3" t="n">
        <v>600</v>
      </c>
      <c r="G254" s="3" t="n">
        <v>0</v>
      </c>
      <c r="H254" s="3">
        <f>F254-G254</f>
        <v/>
      </c>
    </row>
    <row r="255">
      <c r="A255" t="inlineStr">
        <is>
          <t>TR-1254</t>
        </is>
      </c>
      <c r="B255" s="2" t="n">
        <v>45899</v>
      </c>
      <c r="C255" t="inlineStr">
        <is>
          <t>Tienda Online</t>
        </is>
      </c>
      <c r="D255" t="inlineStr">
        <is>
          <t>Elena R.</t>
        </is>
      </c>
      <c r="E255" t="inlineStr">
        <is>
          <t>Plan Anual Pro</t>
        </is>
      </c>
      <c r="F255" s="3" t="n">
        <v>3600</v>
      </c>
      <c r="G255" s="3" t="n">
        <v>360</v>
      </c>
      <c r="H255" s="3">
        <f>F255-G255</f>
        <v/>
      </c>
    </row>
    <row r="256">
      <c r="A256" t="inlineStr">
        <is>
          <t>TR-1255</t>
        </is>
      </c>
      <c r="B256" s="2" t="n">
        <v>45903</v>
      </c>
      <c r="C256" t="inlineStr">
        <is>
          <t>Tienda Online</t>
        </is>
      </c>
      <c r="D256" t="inlineStr">
        <is>
          <t>Carlos M.</t>
        </is>
      </c>
      <c r="E256" t="inlineStr">
        <is>
          <t>Licencia Básica</t>
        </is>
      </c>
      <c r="F256" s="3" t="n">
        <v>450</v>
      </c>
      <c r="G256" s="3" t="n">
        <v>0</v>
      </c>
      <c r="H256" s="3">
        <f>F256-G256</f>
        <v/>
      </c>
    </row>
    <row r="257">
      <c r="A257" t="inlineStr">
        <is>
          <t>TR-1256</t>
        </is>
      </c>
      <c r="B257" s="2" t="n">
        <v>45905</v>
      </c>
      <c r="C257" t="inlineStr">
        <is>
          <t>Tienda Online</t>
        </is>
      </c>
      <c r="D257" t="inlineStr">
        <is>
          <t>Lucía P.</t>
        </is>
      </c>
      <c r="E257" t="inlineStr">
        <is>
          <t>Add-on Almacén</t>
        </is>
      </c>
      <c r="F257" s="3" t="n">
        <v>300</v>
      </c>
      <c r="G257" s="3" t="n">
        <v>0</v>
      </c>
      <c r="H257" s="3">
        <f>F257-G257</f>
        <v/>
      </c>
    </row>
    <row r="258">
      <c r="A258" t="inlineStr">
        <is>
          <t>TR-1257</t>
        </is>
      </c>
      <c r="B258" s="2" t="n">
        <v>45906</v>
      </c>
      <c r="C258" t="inlineStr">
        <is>
          <t>Venta Directa</t>
        </is>
      </c>
      <c r="D258" t="inlineStr">
        <is>
          <t>Carlos M.</t>
        </is>
      </c>
      <c r="E258" t="inlineStr">
        <is>
          <t>Formación In Company</t>
        </is>
      </c>
      <c r="F258" s="3" t="n">
        <v>3200</v>
      </c>
      <c r="G258" s="3" t="n">
        <v>0</v>
      </c>
      <c r="H258" s="3">
        <f>F258-G258</f>
        <v/>
      </c>
    </row>
    <row r="259">
      <c r="A259" t="inlineStr">
        <is>
          <t>TR-1258</t>
        </is>
      </c>
      <c r="B259" s="2" t="n">
        <v>45912</v>
      </c>
      <c r="C259" t="inlineStr">
        <is>
          <t>Venta Directa</t>
        </is>
      </c>
      <c r="D259" t="inlineStr">
        <is>
          <t>Elena R.</t>
        </is>
      </c>
      <c r="E259" t="inlineStr">
        <is>
          <t>Formación In Company</t>
        </is>
      </c>
      <c r="F259" s="3" t="n">
        <v>4800</v>
      </c>
      <c r="G259" s="3" t="n">
        <v>0</v>
      </c>
      <c r="H259" s="3">
        <f>F259-G259</f>
        <v/>
      </c>
    </row>
    <row r="260">
      <c r="A260" t="inlineStr">
        <is>
          <t>TR-1259</t>
        </is>
      </c>
      <c r="B260" s="2" t="n">
        <v>45913</v>
      </c>
      <c r="C260" t="inlineStr">
        <is>
          <t>Distribuidores</t>
        </is>
      </c>
      <c r="D260" t="inlineStr">
        <is>
          <t>Carlos M.</t>
        </is>
      </c>
      <c r="E260" t="inlineStr">
        <is>
          <t>Soporte Premium</t>
        </is>
      </c>
      <c r="F260" s="3" t="n">
        <v>800</v>
      </c>
      <c r="G260" s="3" t="n">
        <v>40</v>
      </c>
      <c r="H260" s="3">
        <f>F260-G260</f>
        <v/>
      </c>
    </row>
    <row r="261">
      <c r="A261" t="inlineStr">
        <is>
          <t>TR-1260</t>
        </is>
      </c>
      <c r="B261" s="2" t="n">
        <v>45915</v>
      </c>
      <c r="C261" t="inlineStr">
        <is>
          <t>Afiliados</t>
        </is>
      </c>
      <c r="D261" t="inlineStr">
        <is>
          <t>Carlos M.</t>
        </is>
      </c>
      <c r="E261" t="inlineStr">
        <is>
          <t>Licencia Básica</t>
        </is>
      </c>
      <c r="F261" s="3" t="n">
        <v>450</v>
      </c>
      <c r="G261" s="3" t="n">
        <v>0</v>
      </c>
      <c r="H261" s="3">
        <f>F261-G261</f>
        <v/>
      </c>
    </row>
    <row r="262">
      <c r="A262" t="inlineStr">
        <is>
          <t>TR-1261</t>
        </is>
      </c>
      <c r="B262" s="2" t="n">
        <v>45917</v>
      </c>
      <c r="C262" t="inlineStr">
        <is>
          <t>Distribuidores</t>
        </is>
      </c>
      <c r="D262" t="inlineStr">
        <is>
          <t>Elena R.</t>
        </is>
      </c>
      <c r="E262" t="inlineStr">
        <is>
          <t>Licencia Equipo</t>
        </is>
      </c>
      <c r="F262" s="3" t="n">
        <v>950</v>
      </c>
      <c r="G262" s="3" t="n">
        <v>48</v>
      </c>
      <c r="H262" s="3">
        <f>F262-G262</f>
        <v/>
      </c>
    </row>
    <row r="263">
      <c r="A263" t="inlineStr">
        <is>
          <t>TR-1262</t>
        </is>
      </c>
      <c r="B263" s="2" t="n">
        <v>45918</v>
      </c>
      <c r="C263" t="inlineStr">
        <is>
          <t>Distribuidores</t>
        </is>
      </c>
      <c r="D263" t="inlineStr">
        <is>
          <t>Carlos M.</t>
        </is>
      </c>
      <c r="E263" t="inlineStr">
        <is>
          <t>Add-on Almacén</t>
        </is>
      </c>
      <c r="F263" s="3" t="n">
        <v>900</v>
      </c>
      <c r="G263" s="3" t="n">
        <v>45</v>
      </c>
      <c r="H263" s="3">
        <f>F263-G263</f>
        <v/>
      </c>
    </row>
    <row r="264">
      <c r="A264" t="inlineStr">
        <is>
          <t>TR-1263</t>
        </is>
      </c>
      <c r="B264" s="2" t="n">
        <v>45920</v>
      </c>
      <c r="C264" t="inlineStr">
        <is>
          <t>Tienda Online</t>
        </is>
      </c>
      <c r="D264" t="inlineStr">
        <is>
          <t>Carlos M.</t>
        </is>
      </c>
      <c r="E264" t="inlineStr">
        <is>
          <t>Soporte Premium</t>
        </is>
      </c>
      <c r="F264" s="3" t="n">
        <v>800</v>
      </c>
      <c r="G264" s="3" t="n">
        <v>120</v>
      </c>
      <c r="H264" s="3">
        <f>F264-G264</f>
        <v/>
      </c>
    </row>
    <row r="265">
      <c r="A265" t="inlineStr">
        <is>
          <t>TR-1264</t>
        </is>
      </c>
      <c r="B265" s="2" t="n">
        <v>45924</v>
      </c>
      <c r="C265" t="inlineStr">
        <is>
          <t>Distribuidores</t>
        </is>
      </c>
      <c r="D265" t="inlineStr">
        <is>
          <t>Marcos S.</t>
        </is>
      </c>
      <c r="E265" t="inlineStr">
        <is>
          <t>Licencia Equipo</t>
        </is>
      </c>
      <c r="F265" s="3" t="n">
        <v>950</v>
      </c>
      <c r="G265" s="3" t="n">
        <v>0</v>
      </c>
      <c r="H265" s="3">
        <f>F265-G265</f>
        <v/>
      </c>
    </row>
    <row r="266">
      <c r="A266" t="inlineStr">
        <is>
          <t>TR-1265</t>
        </is>
      </c>
      <c r="B266" s="2" t="n">
        <v>45925</v>
      </c>
      <c r="C266" t="inlineStr">
        <is>
          <t>Distribuidores</t>
        </is>
      </c>
      <c r="D266" t="inlineStr">
        <is>
          <t>Marcos S.</t>
        </is>
      </c>
      <c r="E266" t="inlineStr">
        <is>
          <t>Consultoría B2B</t>
        </is>
      </c>
      <c r="F266" s="3" t="n">
        <v>2500</v>
      </c>
      <c r="G266" s="3" t="n">
        <v>250</v>
      </c>
      <c r="H266" s="3">
        <f>F266-G266</f>
        <v/>
      </c>
    </row>
    <row r="267">
      <c r="A267" t="inlineStr">
        <is>
          <t>TR-1266</t>
        </is>
      </c>
      <c r="B267" s="2" t="n">
        <v>45926</v>
      </c>
      <c r="C267" t="inlineStr">
        <is>
          <t>Afiliados</t>
        </is>
      </c>
      <c r="D267" t="inlineStr">
        <is>
          <t>Carlos M.</t>
        </is>
      </c>
      <c r="E267" t="inlineStr">
        <is>
          <t>Licencia Básica</t>
        </is>
      </c>
      <c r="F267" s="3" t="n">
        <v>450</v>
      </c>
      <c r="G267" s="3" t="n">
        <v>0</v>
      </c>
      <c r="H267" s="3">
        <f>F267-G267</f>
        <v/>
      </c>
    </row>
    <row r="268">
      <c r="A268" t="inlineStr">
        <is>
          <t>TR-1267</t>
        </is>
      </c>
      <c r="B268" s="2" t="n">
        <v>45927</v>
      </c>
      <c r="C268" t="inlineStr">
        <is>
          <t>Distribuidores</t>
        </is>
      </c>
      <c r="D268" t="inlineStr">
        <is>
          <t>Carlos M.</t>
        </is>
      </c>
      <c r="E268" t="inlineStr">
        <is>
          <t>Add-on Almacén</t>
        </is>
      </c>
      <c r="F268" s="3" t="n">
        <v>300</v>
      </c>
      <c r="G268" s="3" t="n">
        <v>30</v>
      </c>
      <c r="H268" s="3">
        <f>F268-G268</f>
        <v/>
      </c>
    </row>
    <row r="269">
      <c r="A269" t="inlineStr">
        <is>
          <t>TR-1268</t>
        </is>
      </c>
      <c r="B269" s="2" t="n">
        <v>45929</v>
      </c>
      <c r="C269" t="inlineStr">
        <is>
          <t>Afiliados</t>
        </is>
      </c>
      <c r="D269" t="inlineStr">
        <is>
          <t>Carlos M.</t>
        </is>
      </c>
      <c r="E269" t="inlineStr">
        <is>
          <t>Licencia Básica</t>
        </is>
      </c>
      <c r="F269" s="3" t="n">
        <v>900</v>
      </c>
      <c r="G269" s="3" t="n">
        <v>45</v>
      </c>
      <c r="H269" s="3">
        <f>F269-G269</f>
        <v/>
      </c>
    </row>
    <row r="270">
      <c r="A270" t="inlineStr">
        <is>
          <t>TR-1269</t>
        </is>
      </c>
      <c r="B270" s="2" t="n">
        <v>45944</v>
      </c>
      <c r="C270" t="inlineStr">
        <is>
          <t>Tienda Online</t>
        </is>
      </c>
      <c r="D270" t="inlineStr">
        <is>
          <t>Elena R.</t>
        </is>
      </c>
      <c r="E270" t="inlineStr">
        <is>
          <t>Licencia Equipo</t>
        </is>
      </c>
      <c r="F270" s="3" t="n">
        <v>2850</v>
      </c>
      <c r="G270" s="3" t="n">
        <v>0</v>
      </c>
      <c r="H270" s="3">
        <f>F270-G270</f>
        <v/>
      </c>
    </row>
    <row r="271">
      <c r="A271" t="inlineStr">
        <is>
          <t>TR-1270</t>
        </is>
      </c>
      <c r="B271" s="2" t="n">
        <v>45945</v>
      </c>
      <c r="C271" t="inlineStr">
        <is>
          <t>Distribuidores</t>
        </is>
      </c>
      <c r="D271" t="inlineStr">
        <is>
          <t>Elena R.</t>
        </is>
      </c>
      <c r="E271" t="inlineStr">
        <is>
          <t>Add-on Almacén</t>
        </is>
      </c>
      <c r="F271" s="3" t="n">
        <v>600</v>
      </c>
      <c r="G271" s="3" t="n">
        <v>30</v>
      </c>
      <c r="H271" s="3">
        <f>F271-G271</f>
        <v/>
      </c>
    </row>
    <row r="272">
      <c r="A272" t="inlineStr">
        <is>
          <t>TR-1271</t>
        </is>
      </c>
      <c r="B272" s="2" t="n">
        <v>45947</v>
      </c>
      <c r="C272" t="inlineStr">
        <is>
          <t>Venta Directa</t>
        </is>
      </c>
      <c r="D272" t="inlineStr">
        <is>
          <t>Elena R.</t>
        </is>
      </c>
      <c r="E272" t="inlineStr">
        <is>
          <t>Soporte Premium</t>
        </is>
      </c>
      <c r="F272" s="3" t="n">
        <v>800</v>
      </c>
      <c r="G272" s="3" t="n">
        <v>80</v>
      </c>
      <c r="H272" s="3">
        <f>F272-G272</f>
        <v/>
      </c>
    </row>
    <row r="273">
      <c r="A273" t="inlineStr">
        <is>
          <t>TR-1272</t>
        </is>
      </c>
      <c r="B273" s="2" t="n">
        <v>45950</v>
      </c>
      <c r="C273" t="inlineStr">
        <is>
          <t>Tienda Online</t>
        </is>
      </c>
      <c r="D273" t="inlineStr">
        <is>
          <t>Marcos S.</t>
        </is>
      </c>
      <c r="E273" t="inlineStr">
        <is>
          <t>Add-on Almacén</t>
        </is>
      </c>
      <c r="F273" s="3" t="n">
        <v>300</v>
      </c>
      <c r="G273" s="3" t="n">
        <v>45</v>
      </c>
      <c r="H273" s="3">
        <f>F273-G273</f>
        <v/>
      </c>
    </row>
    <row r="274">
      <c r="A274" t="inlineStr">
        <is>
          <t>TR-1273</t>
        </is>
      </c>
      <c r="B274" s="2" t="n">
        <v>45953</v>
      </c>
      <c r="C274" t="inlineStr">
        <is>
          <t>Tienda Online</t>
        </is>
      </c>
      <c r="D274" t="inlineStr">
        <is>
          <t>Elena R.</t>
        </is>
      </c>
      <c r="E274" t="inlineStr">
        <is>
          <t>Licencia Básica</t>
        </is>
      </c>
      <c r="F274" s="3" t="n">
        <v>900</v>
      </c>
      <c r="G274" s="3" t="n">
        <v>0</v>
      </c>
      <c r="H274" s="3">
        <f>F274-G274</f>
        <v/>
      </c>
    </row>
    <row r="275">
      <c r="A275" t="inlineStr">
        <is>
          <t>TR-1274</t>
        </is>
      </c>
      <c r="B275" s="2" t="n">
        <v>45955</v>
      </c>
      <c r="C275" t="inlineStr">
        <is>
          <t>Venta Directa</t>
        </is>
      </c>
      <c r="D275" t="inlineStr">
        <is>
          <t>Marcos S.</t>
        </is>
      </c>
      <c r="E275" t="inlineStr">
        <is>
          <t>Plan Anual Pro</t>
        </is>
      </c>
      <c r="F275" s="3" t="n">
        <v>3600</v>
      </c>
      <c r="G275" s="3" t="n">
        <v>540</v>
      </c>
      <c r="H275" s="3">
        <f>F275-G275</f>
        <v/>
      </c>
    </row>
    <row r="276">
      <c r="A276" t="inlineStr">
        <is>
          <t>TR-1275</t>
        </is>
      </c>
      <c r="B276" s="2" t="n">
        <v>45955</v>
      </c>
      <c r="C276" t="inlineStr">
        <is>
          <t>Venta Directa</t>
        </is>
      </c>
      <c r="D276" t="inlineStr">
        <is>
          <t>Marcos S.</t>
        </is>
      </c>
      <c r="E276" t="inlineStr">
        <is>
          <t>Plan Anual Pro</t>
        </is>
      </c>
      <c r="F276" s="3" t="n">
        <v>1200</v>
      </c>
      <c r="G276" s="3" t="n">
        <v>0</v>
      </c>
      <c r="H276" s="3">
        <f>F276-G276</f>
        <v/>
      </c>
    </row>
    <row r="277">
      <c r="A277" t="inlineStr">
        <is>
          <t>TR-1276</t>
        </is>
      </c>
      <c r="B277" s="2" t="n">
        <v>45956</v>
      </c>
      <c r="C277" t="inlineStr">
        <is>
          <t>Afiliados</t>
        </is>
      </c>
      <c r="D277" t="inlineStr">
        <is>
          <t>Elena R.</t>
        </is>
      </c>
      <c r="E277" t="inlineStr">
        <is>
          <t>Soporte Premium</t>
        </is>
      </c>
      <c r="F277" s="3" t="n">
        <v>1600</v>
      </c>
      <c r="G277" s="3" t="n">
        <v>0</v>
      </c>
      <c r="H277" s="3">
        <f>F277-G277</f>
        <v/>
      </c>
    </row>
    <row r="278">
      <c r="A278" t="inlineStr">
        <is>
          <t>TR-1277</t>
        </is>
      </c>
      <c r="B278" s="2" t="n">
        <v>45957</v>
      </c>
      <c r="C278" t="inlineStr">
        <is>
          <t>Distribuidores</t>
        </is>
      </c>
      <c r="D278" t="inlineStr">
        <is>
          <t>Elena R.</t>
        </is>
      </c>
      <c r="E278" t="inlineStr">
        <is>
          <t>Licencia Básica</t>
        </is>
      </c>
      <c r="F278" s="3" t="n">
        <v>900</v>
      </c>
      <c r="G278" s="3" t="n">
        <v>0</v>
      </c>
      <c r="H278" s="3">
        <f>F278-G278</f>
        <v/>
      </c>
    </row>
    <row r="279">
      <c r="A279" t="inlineStr">
        <is>
          <t>TR-1278</t>
        </is>
      </c>
      <c r="B279" s="2" t="n">
        <v>45958</v>
      </c>
      <c r="C279" t="inlineStr">
        <is>
          <t>Afiliados</t>
        </is>
      </c>
      <c r="D279" t="inlineStr">
        <is>
          <t>Elena R.</t>
        </is>
      </c>
      <c r="E279" t="inlineStr">
        <is>
          <t>Plan Anual Pro</t>
        </is>
      </c>
      <c r="F279" s="3" t="n">
        <v>1200</v>
      </c>
      <c r="G279" s="3" t="n">
        <v>0</v>
      </c>
      <c r="H279" s="3">
        <f>F279-G279</f>
        <v/>
      </c>
    </row>
    <row r="280">
      <c r="A280" t="inlineStr">
        <is>
          <t>TR-1279</t>
        </is>
      </c>
      <c r="B280" s="2" t="n">
        <v>45958</v>
      </c>
      <c r="C280" t="inlineStr">
        <is>
          <t>Tienda Online</t>
        </is>
      </c>
      <c r="D280" t="inlineStr">
        <is>
          <t>Lucía P.</t>
        </is>
      </c>
      <c r="E280" t="inlineStr">
        <is>
          <t>Licencia Básica</t>
        </is>
      </c>
      <c r="F280" s="3" t="n">
        <v>900</v>
      </c>
      <c r="G280" s="3" t="n">
        <v>0</v>
      </c>
      <c r="H280" s="3">
        <f>F280-G280</f>
        <v/>
      </c>
    </row>
    <row r="281">
      <c r="A281" t="inlineStr">
        <is>
          <t>TR-1280</t>
        </is>
      </c>
      <c r="B281" s="2" t="n">
        <v>45960</v>
      </c>
      <c r="C281" t="inlineStr">
        <is>
          <t>Distribuidores</t>
        </is>
      </c>
      <c r="D281" t="inlineStr">
        <is>
          <t>Lucía P.</t>
        </is>
      </c>
      <c r="E281" t="inlineStr">
        <is>
          <t>Soporte Premium</t>
        </is>
      </c>
      <c r="F281" s="3" t="n">
        <v>1600</v>
      </c>
      <c r="G281" s="3" t="n">
        <v>80</v>
      </c>
      <c r="H281" s="3">
        <f>F281-G281</f>
        <v/>
      </c>
    </row>
    <row r="282">
      <c r="A282" t="inlineStr">
        <is>
          <t>TR-1281</t>
        </is>
      </c>
      <c r="B282" s="2" t="n">
        <v>45960</v>
      </c>
      <c r="C282" t="inlineStr">
        <is>
          <t>Venta Directa</t>
        </is>
      </c>
      <c r="D282" t="inlineStr">
        <is>
          <t>Elena R.</t>
        </is>
      </c>
      <c r="E282" t="inlineStr">
        <is>
          <t>Consultoría B2B</t>
        </is>
      </c>
      <c r="F282" s="3" t="n">
        <v>5000</v>
      </c>
      <c r="G282" s="3" t="n">
        <v>500</v>
      </c>
      <c r="H282" s="3">
        <f>F282-G282</f>
        <v/>
      </c>
    </row>
    <row r="283">
      <c r="A283" t="inlineStr">
        <is>
          <t>TR-1282</t>
        </is>
      </c>
      <c r="B283" s="2" t="n">
        <v>45962</v>
      </c>
      <c r="C283" t="inlineStr">
        <is>
          <t>Venta Directa</t>
        </is>
      </c>
      <c r="D283" t="inlineStr">
        <is>
          <t>Marcos S.</t>
        </is>
      </c>
      <c r="E283" t="inlineStr">
        <is>
          <t>Plan Anual Pro</t>
        </is>
      </c>
      <c r="F283" s="3" t="n">
        <v>2400</v>
      </c>
      <c r="G283" s="3" t="n">
        <v>240</v>
      </c>
      <c r="H283" s="3">
        <f>F283-G283</f>
        <v/>
      </c>
    </row>
    <row r="284">
      <c r="A284" t="inlineStr">
        <is>
          <t>TR-1283</t>
        </is>
      </c>
      <c r="B284" s="2" t="n">
        <v>45963</v>
      </c>
      <c r="C284" t="inlineStr">
        <is>
          <t>Venta Directa</t>
        </is>
      </c>
      <c r="D284" t="inlineStr">
        <is>
          <t>Elena R.</t>
        </is>
      </c>
      <c r="E284" t="inlineStr">
        <is>
          <t>Plan Anual Pro</t>
        </is>
      </c>
      <c r="F284" s="3" t="n">
        <v>2400</v>
      </c>
      <c r="G284" s="3" t="n">
        <v>360</v>
      </c>
      <c r="H284" s="3">
        <f>F284-G284</f>
        <v/>
      </c>
    </row>
    <row r="285">
      <c r="A285" t="inlineStr">
        <is>
          <t>TR-1284</t>
        </is>
      </c>
      <c r="B285" s="2" t="n">
        <v>45963</v>
      </c>
      <c r="C285" t="inlineStr">
        <is>
          <t>Distribuidores</t>
        </is>
      </c>
      <c r="D285" t="inlineStr">
        <is>
          <t>Carlos M.</t>
        </is>
      </c>
      <c r="E285" t="inlineStr">
        <is>
          <t>Licencia Básica</t>
        </is>
      </c>
      <c r="F285" s="3" t="n">
        <v>900</v>
      </c>
      <c r="G285" s="3" t="n">
        <v>45</v>
      </c>
      <c r="H285" s="3">
        <f>F285-G285</f>
        <v/>
      </c>
    </row>
    <row r="286">
      <c r="A286" t="inlineStr">
        <is>
          <t>TR-1285</t>
        </is>
      </c>
      <c r="B286" s="2" t="n">
        <v>45965</v>
      </c>
      <c r="C286" t="inlineStr">
        <is>
          <t>Tienda Online</t>
        </is>
      </c>
      <c r="D286" t="inlineStr">
        <is>
          <t>Carlos M.</t>
        </is>
      </c>
      <c r="E286" t="inlineStr">
        <is>
          <t>Add-on Almacén</t>
        </is>
      </c>
      <c r="F286" s="3" t="n">
        <v>600</v>
      </c>
      <c r="G286" s="3" t="n">
        <v>0</v>
      </c>
      <c r="H286" s="3">
        <f>F286-G286</f>
        <v/>
      </c>
    </row>
    <row r="287">
      <c r="A287" t="inlineStr">
        <is>
          <t>TR-1286</t>
        </is>
      </c>
      <c r="B287" s="2" t="n">
        <v>45973</v>
      </c>
      <c r="C287" t="inlineStr">
        <is>
          <t>Venta Directa</t>
        </is>
      </c>
      <c r="D287" t="inlineStr">
        <is>
          <t>Elena R.</t>
        </is>
      </c>
      <c r="E287" t="inlineStr">
        <is>
          <t>Plan Anual Pro</t>
        </is>
      </c>
      <c r="F287" s="3" t="n">
        <v>1200</v>
      </c>
      <c r="G287" s="3" t="n">
        <v>120</v>
      </c>
      <c r="H287" s="3">
        <f>F287-G287</f>
        <v/>
      </c>
    </row>
    <row r="288">
      <c r="A288" t="inlineStr">
        <is>
          <t>TR-1287</t>
        </is>
      </c>
      <c r="B288" s="2" t="n">
        <v>45978</v>
      </c>
      <c r="C288" t="inlineStr">
        <is>
          <t>Distribuidores</t>
        </is>
      </c>
      <c r="D288" t="inlineStr">
        <is>
          <t>Lucía P.</t>
        </is>
      </c>
      <c r="E288" t="inlineStr">
        <is>
          <t>Licencia Equipo</t>
        </is>
      </c>
      <c r="F288" s="3" t="n">
        <v>950</v>
      </c>
      <c r="G288" s="3" t="n">
        <v>48</v>
      </c>
      <c r="H288" s="3">
        <f>F288-G288</f>
        <v/>
      </c>
    </row>
    <row r="289">
      <c r="A289" t="inlineStr">
        <is>
          <t>TR-1288</t>
        </is>
      </c>
      <c r="B289" s="2" t="n">
        <v>45986</v>
      </c>
      <c r="C289" t="inlineStr">
        <is>
          <t>Venta Directa</t>
        </is>
      </c>
      <c r="D289" t="inlineStr">
        <is>
          <t>Marcos S.</t>
        </is>
      </c>
      <c r="E289" t="inlineStr">
        <is>
          <t>Consultoría B2B</t>
        </is>
      </c>
      <c r="F289" s="3" t="n">
        <v>5000</v>
      </c>
      <c r="G289" s="3" t="n">
        <v>250</v>
      </c>
      <c r="H289" s="3">
        <f>F289-G289</f>
        <v/>
      </c>
    </row>
    <row r="290">
      <c r="A290" t="inlineStr">
        <is>
          <t>TR-1289</t>
        </is>
      </c>
      <c r="B290" s="2" t="n">
        <v>45988</v>
      </c>
      <c r="C290" t="inlineStr">
        <is>
          <t>Venta Directa</t>
        </is>
      </c>
      <c r="D290" t="inlineStr">
        <is>
          <t>Lucía P.</t>
        </is>
      </c>
      <c r="E290" t="inlineStr">
        <is>
          <t>Consultoría B2B</t>
        </is>
      </c>
      <c r="F290" s="3" t="n">
        <v>5000</v>
      </c>
      <c r="G290" s="3" t="n">
        <v>750</v>
      </c>
      <c r="H290" s="3">
        <f>F290-G290</f>
        <v/>
      </c>
    </row>
    <row r="291">
      <c r="A291" t="inlineStr">
        <is>
          <t>TR-1290</t>
        </is>
      </c>
      <c r="B291" s="2" t="n">
        <v>45990</v>
      </c>
      <c r="C291" t="inlineStr">
        <is>
          <t>Distribuidores</t>
        </is>
      </c>
      <c r="D291" t="inlineStr">
        <is>
          <t>Carlos M.</t>
        </is>
      </c>
      <c r="E291" t="inlineStr">
        <is>
          <t>Soporte Premium</t>
        </is>
      </c>
      <c r="F291" s="3" t="n">
        <v>800</v>
      </c>
      <c r="G291" s="3" t="n">
        <v>0</v>
      </c>
      <c r="H291" s="3">
        <f>F291-G291</f>
        <v/>
      </c>
    </row>
    <row r="292">
      <c r="A292" t="inlineStr">
        <is>
          <t>TR-1291</t>
        </is>
      </c>
      <c r="B292" s="2" t="n">
        <v>45991</v>
      </c>
      <c r="C292" t="inlineStr">
        <is>
          <t>Venta Directa</t>
        </is>
      </c>
      <c r="D292" t="inlineStr">
        <is>
          <t>Elena R.</t>
        </is>
      </c>
      <c r="E292" t="inlineStr">
        <is>
          <t>Plan Anual Pro</t>
        </is>
      </c>
      <c r="F292" s="3" t="n">
        <v>1200</v>
      </c>
      <c r="G292" s="3" t="n">
        <v>0</v>
      </c>
      <c r="H292" s="3">
        <f>F292-G292</f>
        <v/>
      </c>
    </row>
    <row r="293">
      <c r="A293" t="inlineStr">
        <is>
          <t>TR-1292</t>
        </is>
      </c>
      <c r="B293" s="2" t="n">
        <v>45992</v>
      </c>
      <c r="C293" t="inlineStr">
        <is>
          <t>Tienda Online</t>
        </is>
      </c>
      <c r="D293" t="inlineStr">
        <is>
          <t>Lucía P.</t>
        </is>
      </c>
      <c r="E293" t="inlineStr">
        <is>
          <t>Add-on Almacén</t>
        </is>
      </c>
      <c r="F293" s="3" t="n">
        <v>300</v>
      </c>
      <c r="G293" s="3" t="n">
        <v>0</v>
      </c>
      <c r="H293" s="3">
        <f>F293-G293</f>
        <v/>
      </c>
    </row>
    <row r="294">
      <c r="A294" t="inlineStr">
        <is>
          <t>TR-1293</t>
        </is>
      </c>
      <c r="B294" s="2" t="n">
        <v>45992</v>
      </c>
      <c r="C294" t="inlineStr">
        <is>
          <t>Venta Directa</t>
        </is>
      </c>
      <c r="D294" t="inlineStr">
        <is>
          <t>Carlos M.</t>
        </is>
      </c>
      <c r="E294" t="inlineStr">
        <is>
          <t>Consultoría B2B</t>
        </is>
      </c>
      <c r="F294" s="3" t="n">
        <v>5000</v>
      </c>
      <c r="G294" s="3" t="n">
        <v>750</v>
      </c>
      <c r="H294" s="3">
        <f>F294-G294</f>
        <v/>
      </c>
    </row>
    <row r="295">
      <c r="A295" t="inlineStr">
        <is>
          <t>TR-1294</t>
        </is>
      </c>
      <c r="B295" s="2" t="n">
        <v>46000</v>
      </c>
      <c r="C295" t="inlineStr">
        <is>
          <t>Tienda Online</t>
        </is>
      </c>
      <c r="D295" t="inlineStr">
        <is>
          <t>Carlos M.</t>
        </is>
      </c>
      <c r="E295" t="inlineStr">
        <is>
          <t>Licencia Básica</t>
        </is>
      </c>
      <c r="F295" s="3" t="n">
        <v>450</v>
      </c>
      <c r="G295" s="3" t="n">
        <v>45</v>
      </c>
      <c r="H295" s="3">
        <f>F295-G295</f>
        <v/>
      </c>
    </row>
    <row r="296">
      <c r="A296" t="inlineStr">
        <is>
          <t>TR-1295</t>
        </is>
      </c>
      <c r="B296" s="2" t="n">
        <v>46009</v>
      </c>
      <c r="C296" t="inlineStr">
        <is>
          <t>Venta Directa</t>
        </is>
      </c>
      <c r="D296" t="inlineStr">
        <is>
          <t>Elena R.</t>
        </is>
      </c>
      <c r="E296" t="inlineStr">
        <is>
          <t>Consultoría B2B</t>
        </is>
      </c>
      <c r="F296" s="3" t="n">
        <v>2500</v>
      </c>
      <c r="G296" s="3" t="n">
        <v>0</v>
      </c>
      <c r="H296" s="3">
        <f>F296-G296</f>
        <v/>
      </c>
    </row>
    <row r="297">
      <c r="A297" t="inlineStr">
        <is>
          <t>TR-1296</t>
        </is>
      </c>
      <c r="B297" s="2" t="n">
        <v>46016</v>
      </c>
      <c r="C297" t="inlineStr">
        <is>
          <t>Tienda Online</t>
        </is>
      </c>
      <c r="D297" t="inlineStr">
        <is>
          <t>Carlos M.</t>
        </is>
      </c>
      <c r="E297" t="inlineStr">
        <is>
          <t>Licencia Básica</t>
        </is>
      </c>
      <c r="F297" s="3" t="n">
        <v>450</v>
      </c>
      <c r="G297" s="3" t="n">
        <v>0</v>
      </c>
      <c r="H297" s="3">
        <f>F297-G297</f>
        <v/>
      </c>
    </row>
    <row r="298">
      <c r="A298" t="inlineStr">
        <is>
          <t>TR-1297</t>
        </is>
      </c>
      <c r="B298" s="2" t="n">
        <v>46019</v>
      </c>
      <c r="C298" t="inlineStr">
        <is>
          <t>Distribuidores</t>
        </is>
      </c>
      <c r="D298" t="inlineStr">
        <is>
          <t>Elena R.</t>
        </is>
      </c>
      <c r="E298" t="inlineStr">
        <is>
          <t>Plan Anual Pro</t>
        </is>
      </c>
      <c r="F298" s="3" t="n">
        <v>2400</v>
      </c>
      <c r="G298" s="3" t="n">
        <v>0</v>
      </c>
      <c r="H298" s="3">
        <f>F298-G298</f>
        <v/>
      </c>
    </row>
    <row r="299">
      <c r="A299" t="inlineStr">
        <is>
          <t>TR-1298</t>
        </is>
      </c>
      <c r="B299" s="2" t="n">
        <v>46020</v>
      </c>
      <c r="C299" t="inlineStr">
        <is>
          <t>Tienda Online</t>
        </is>
      </c>
      <c r="D299" t="inlineStr">
        <is>
          <t>Lucía P.</t>
        </is>
      </c>
      <c r="E299" t="inlineStr">
        <is>
          <t>Plan Anual Pro</t>
        </is>
      </c>
      <c r="F299" s="3" t="n">
        <v>1200</v>
      </c>
      <c r="G299" s="3" t="n">
        <v>0</v>
      </c>
      <c r="H299" s="3">
        <f>F299-G299</f>
        <v/>
      </c>
    </row>
    <row r="300">
      <c r="A300" t="inlineStr">
        <is>
          <t>TR-1299</t>
        </is>
      </c>
      <c r="B300" s="2" t="n">
        <v>46021</v>
      </c>
      <c r="C300" t="inlineStr">
        <is>
          <t>Afiliados</t>
        </is>
      </c>
      <c r="D300" t="inlineStr">
        <is>
          <t>Carlos M.</t>
        </is>
      </c>
      <c r="E300" t="inlineStr">
        <is>
          <t>Licencia Básica</t>
        </is>
      </c>
      <c r="F300" s="3" t="n">
        <v>900</v>
      </c>
      <c r="G300" s="3" t="n">
        <v>0</v>
      </c>
      <c r="H300" s="3">
        <f>F300-G300</f>
        <v/>
      </c>
    </row>
    <row r="301">
      <c r="A301" t="inlineStr">
        <is>
          <t>TR-1300</t>
        </is>
      </c>
      <c r="B301" s="2" t="n">
        <v>46022</v>
      </c>
      <c r="C301" t="inlineStr">
        <is>
          <t>Distribuidores</t>
        </is>
      </c>
      <c r="D301" t="inlineStr">
        <is>
          <t>Elena R.</t>
        </is>
      </c>
      <c r="E301" t="inlineStr">
        <is>
          <t>Plan Anual Pro</t>
        </is>
      </c>
      <c r="F301" s="3" t="n">
        <v>1200</v>
      </c>
      <c r="G301" s="3" t="n">
        <v>180</v>
      </c>
      <c r="H301" s="3">
        <f>F301-G301</f>
        <v/>
      </c>
    </row>
  </sheetData>
  <dataValidations count="2">
    <dataValidation sqref="C2:C1000" showDropDown="0" showInputMessage="0" showErrorMessage="1" allowBlank="1" errorTitle="Canal_Venta" error="Elige un canal de la lista." type="list">
      <formula1>"Venta Directa,Tienda Online,Distribuidores,Afiliados"</formula1>
    </dataValidation>
    <dataValidation sqref="D2:D1000" showDropDown="0" showInputMessage="0" showErrorMessage="1" allowBlank="1" errorTitle="Vendedor" error="Elige un vendedor de la lista." type="list">
      <formula1>"Carlos M.,Elena R.,Marcos S.,Lucía P."</formula1>
    </dataValidation>
  </dataValidations>
  <printOptions headings="1" gridLines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7"/>
  <sheetViews>
    <sheetView tabSelected="0"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15" customWidth="1" min="3" max="3"/>
    <col width="11" customWidth="1" min="4" max="4"/>
    <col width="22" customWidth="1" min="5" max="5"/>
    <col width="56" customWidth="1" min="6" max="6"/>
    <col width="34" customWidth="1" min="7" max="7"/>
    <col width="2" customWidth="1" min="8" max="8"/>
    <col width="7" customWidth="1" min="9" max="9"/>
    <col width="16" customWidth="1" min="10" max="10"/>
    <col width="17" customWidth="1" min="11" max="11"/>
  </cols>
  <sheetData>
    <row r="1">
      <c r="A1" s="4" t="inlineStr">
        <is>
          <t>Calculos_Auxiliares — tablas de resumen (SUMIFS en lugar de QUERY)</t>
        </is>
      </c>
    </row>
    <row r="2">
      <c r="A2" s="5" t="inlineStr">
        <is>
          <t>Todas las celdas son fórmulas sobre BD_Ventas (filas 2 a 1000) y respetan los filtros de la pestaña Dashboard. A la derecha de cada tabla está la fórmula QUERY o SPARKLINE equivalente para Google Sheets.</t>
        </is>
      </c>
    </row>
    <row r="3">
      <c r="I3" s="5" t="inlineStr">
        <is>
          <t>Listas para los desplegables</t>
        </is>
      </c>
    </row>
    <row r="4">
      <c r="A4" s="6" t="inlineStr">
        <is>
          <t>Filtros activos (desde Dashboard)</t>
        </is>
      </c>
      <c r="B4" s="6" t="inlineStr">
        <is>
          <t>Valor</t>
        </is>
      </c>
      <c r="I4" s="6" t="inlineStr">
        <is>
          <t>Año</t>
        </is>
      </c>
      <c r="J4" s="6" t="inlineStr">
        <is>
          <t>Mes</t>
        </is>
      </c>
      <c r="K4" s="6" t="inlineStr">
        <is>
          <t>Canal</t>
        </is>
      </c>
    </row>
    <row r="5" ht="30" customHeight="1">
      <c r="A5" s="7" t="inlineStr">
        <is>
          <t>Año</t>
        </is>
      </c>
      <c r="B5" s="8">
        <f>VALUE(Dashboard!$C$3)</f>
        <v/>
      </c>
      <c r="F5" s="9" t="inlineStr">
        <is>
          <t>=SUBTOTAL(109; BD_Ventas!H2:H)</t>
        </is>
      </c>
      <c r="G5" s="10" t="inlineStr">
        <is>
          <t>En Google Sheets, el control de filtros (Datos &gt; Añadir un control de filtros) sobre BD_Ventas y SUBTOTAL sustituyen estas celdas de filtro. Este archivo usa celdas con lista desplegable para funcionar también en Excel y LibreOffice.</t>
        </is>
      </c>
      <c r="I5" t="n">
        <v>2024</v>
      </c>
      <c r="J5" t="inlineStr">
        <is>
          <t>Todos los meses</t>
        </is>
      </c>
      <c r="K5" t="inlineStr">
        <is>
          <t>Todos los canales</t>
        </is>
      </c>
    </row>
    <row r="6">
      <c r="A6" s="7" t="inlineStr">
        <is>
          <t>Mes</t>
        </is>
      </c>
      <c r="B6" s="11">
        <f>Dashboard!$F$3</f>
        <v/>
      </c>
      <c r="F6" s="12" t="n"/>
      <c r="I6" t="n">
        <v>2025</v>
      </c>
      <c r="J6" t="inlineStr">
        <is>
          <t>Enero</t>
        </is>
      </c>
      <c r="K6" t="inlineStr">
        <is>
          <t>Venta Directa</t>
        </is>
      </c>
    </row>
    <row r="7">
      <c r="A7" s="7" t="inlineStr">
        <is>
          <t>Canal</t>
        </is>
      </c>
      <c r="B7" s="11">
        <f>Dashboard!$I$3</f>
        <v/>
      </c>
      <c r="F7" s="12" t="n"/>
      <c r="J7" t="inlineStr">
        <is>
          <t>Febrero</t>
        </is>
      </c>
      <c r="K7" t="inlineStr">
        <is>
          <t>Tienda Online</t>
        </is>
      </c>
    </row>
    <row r="8">
      <c r="A8" s="7" t="inlineStr">
        <is>
          <t>Nº de mes (0 = todo el año)</t>
        </is>
      </c>
      <c r="B8" s="8">
        <f>MATCH(B6,$J$5:$J$17,0)-1</f>
        <v/>
      </c>
      <c r="F8" s="12" t="n"/>
      <c r="J8" t="inlineStr">
        <is>
          <t>Marzo</t>
        </is>
      </c>
      <c r="K8" t="inlineStr">
        <is>
          <t>Distribuidores</t>
        </is>
      </c>
    </row>
    <row r="9">
      <c r="A9" s="7" t="inlineStr">
        <is>
          <t>Inicio del periodo</t>
        </is>
      </c>
      <c r="B9" s="13">
        <f>IF(B8=0,DATE(B5,1,1),DATE(B5,B8,1))</f>
        <v/>
      </c>
      <c r="F9" s="12" t="n"/>
      <c r="J9" t="inlineStr">
        <is>
          <t>Abril</t>
        </is>
      </c>
      <c r="K9" t="inlineStr">
        <is>
          <t>Afiliados</t>
        </is>
      </c>
    </row>
    <row r="10">
      <c r="A10" s="7" t="inlineStr">
        <is>
          <t>Fin del periodo (excluido)</t>
        </is>
      </c>
      <c r="B10" s="13">
        <f>IF(B8=0,DATE(B5+1,1,1),DATE(B5,B8+1,1))</f>
        <v/>
      </c>
      <c r="F10" s="12" t="n"/>
      <c r="J10" t="inlineStr">
        <is>
          <t>Mayo</t>
        </is>
      </c>
    </row>
    <row r="11">
      <c r="A11" s="7" t="inlineStr">
        <is>
          <t>Criterio de canal</t>
        </is>
      </c>
      <c r="B11" s="11">
        <f>IF(B7=$K$5,"*",B7)</f>
        <v/>
      </c>
      <c r="F11" s="14" t="n"/>
      <c r="J11" t="inlineStr">
        <is>
          <t>Junio</t>
        </is>
      </c>
    </row>
    <row r="12">
      <c r="J12" t="inlineStr">
        <is>
          <t>Julio</t>
        </is>
      </c>
    </row>
    <row r="13">
      <c r="A13" s="6" t="inlineStr">
        <is>
          <t>KPI (periodo y canal filtrados)</t>
        </is>
      </c>
      <c r="B13" s="6" t="inlineStr">
        <is>
          <t>Valor</t>
        </is>
      </c>
      <c r="J13" t="inlineStr">
        <is>
          <t>Agosto</t>
        </is>
      </c>
    </row>
    <row r="14" ht="30" customHeight="1">
      <c r="A14" s="7" t="inlineStr">
        <is>
          <t>Ventas Totales (Ingreso_Neto)</t>
        </is>
      </c>
      <c r="B14" s="15">
        <f>SUMIFS(BD_Ventas!$H$2:$H$1000,BD_Ventas!$B$2:$B$1000,"&gt;="&amp;$B$9,BD_Ventas!$B$2:$B$1000,"&lt;"&amp;$B$10,BD_Ventas!$C$2:$C$1000,$B$11)</f>
        <v/>
      </c>
      <c r="F14" s="9" t="inlineStr">
        <is>
          <t>=SI.ERROR(SUMA(BD_Ventas!H2:H)/CONTARA(BD_Ventas!A2:A); 0)</t>
        </is>
      </c>
      <c r="G14" s="10" t="inlineStr">
        <is>
          <t>Fórmulas del artículo sin filtro (Ticket Promedio). Con controles de filtros usa SUBTOTAL(109; BD_Ventas!H2:H) y SUBTOTAL(103; BD_Ventas!A2:A).</t>
        </is>
      </c>
      <c r="J14" t="inlineStr">
        <is>
          <t>Septiembre</t>
        </is>
      </c>
    </row>
    <row r="15">
      <c r="A15" s="7" t="inlineStr">
        <is>
          <t>Órdenes Cerradas</t>
        </is>
      </c>
      <c r="B15" s="16">
        <f>COUNTIFS(BD_Ventas!$B$2:$B$1000,"&gt;="&amp;$B$9,BD_Ventas!$B$2:$B$1000,"&lt;"&amp;$B$10,BD_Ventas!$C$2:$C$1000,$B$11)</f>
        <v/>
      </c>
      <c r="F15" s="12" t="n"/>
      <c r="J15" t="inlineStr">
        <is>
          <t>Octubre</t>
        </is>
      </c>
    </row>
    <row r="16">
      <c r="A16" s="7" t="inlineStr">
        <is>
          <t>Ticket Promedio</t>
        </is>
      </c>
      <c r="B16" s="17">
        <f>IF(B15=0,0,B14/B15)</f>
        <v/>
      </c>
      <c r="F16" s="12" t="n"/>
      <c r="J16" t="inlineStr">
        <is>
          <t>Noviembre</t>
        </is>
      </c>
    </row>
    <row r="17">
      <c r="A17" s="7" t="inlineStr">
        <is>
          <t>Tasa de Descuento</t>
        </is>
      </c>
      <c r="B17" s="18">
        <f>IF(B18=0,0,SUMIFS(BD_Ventas!$G$2:$G$1000,BD_Ventas!$B$2:$B$1000,"&gt;="&amp;$B$9,BD_Ventas!$B$2:$B$1000,"&lt;"&amp;$B$10,BD_Ventas!$C$2:$C$1000,$B$11)/B18)</f>
        <v/>
      </c>
      <c r="F17" s="12" t="n"/>
      <c r="J17" t="inlineStr">
        <is>
          <t>Diciembre</t>
        </is>
      </c>
    </row>
    <row r="18">
      <c r="A18" s="7" t="inlineStr">
        <is>
          <t>Ingreso_Bruto (auxiliar)</t>
        </is>
      </c>
      <c r="B18" s="15">
        <f>SUMIFS(BD_Ventas!$F$2:$F$1000,BD_Ventas!$B$2:$B$1000,"&gt;="&amp;$B$9,BD_Ventas!$B$2:$B$1000,"&lt;"&amp;$B$10,BD_Ventas!$C$2:$C$1000,$B$11)</f>
        <v/>
      </c>
      <c r="F18" s="14" t="n"/>
    </row>
    <row r="20" ht="30" customHeight="1">
      <c r="A20" s="6" t="inlineStr">
        <is>
          <t>Vendedor</t>
        </is>
      </c>
      <c r="B20" s="6" t="inlineStr">
        <is>
          <t>Facturación Neta</t>
        </is>
      </c>
      <c r="C20" s="6" t="inlineStr">
        <is>
          <t>Órdenes</t>
        </is>
      </c>
      <c r="F20" s="9" t="inlineStr">
        <is>
          <t>=QUERY(BD_Ventas!A1:H; "SELECT D, SUM(H) WHERE D IS NOT NULL GROUP BY D ORDER BY SUM(H) DESC LABEL D 'Vendedor', SUM(H) 'Facturación Neta'"; 1)</t>
        </is>
      </c>
      <c r="G20" s="10" t="inlineStr">
        <is>
          <t>En Google Sheets puedes sustituir esta tabla por la fórmula QUERY de la izquierda.</t>
        </is>
      </c>
    </row>
    <row r="21">
      <c r="A21" t="inlineStr">
        <is>
          <t>Carlos M.</t>
        </is>
      </c>
      <c r="B21" s="3">
        <f>SUMIFS(BD_Ventas!$H$2:$H$1000,BD_Ventas!$B$2:$B$1000,"&gt;="&amp;$B$9,BD_Ventas!$B$2:$B$1000,"&lt;"&amp;$B$10,BD_Ventas!$C$2:$C$1000,$B$11,BD_Ventas!$D$2:$D$1000,A21)</f>
        <v/>
      </c>
      <c r="C21" s="19">
        <f>COUNTIFS(BD_Ventas!$B$2:$B$1000,"&gt;="&amp;$B$9,BD_Ventas!$B$2:$B$1000,"&lt;"&amp;$B$10,BD_Ventas!$C$2:$C$1000,$B$11,BD_Ventas!$D$2:$D$1000,A21)</f>
        <v/>
      </c>
      <c r="F21" s="12" t="n"/>
    </row>
    <row r="22">
      <c r="A22" t="inlineStr">
        <is>
          <t>Elena R.</t>
        </is>
      </c>
      <c r="B22" s="3">
        <f>SUMIFS(BD_Ventas!$H$2:$H$1000,BD_Ventas!$B$2:$B$1000,"&gt;="&amp;$B$9,BD_Ventas!$B$2:$B$1000,"&lt;"&amp;$B$10,BD_Ventas!$C$2:$C$1000,$B$11,BD_Ventas!$D$2:$D$1000,A22)</f>
        <v/>
      </c>
      <c r="C22" s="19">
        <f>COUNTIFS(BD_Ventas!$B$2:$B$1000,"&gt;="&amp;$B$9,BD_Ventas!$B$2:$B$1000,"&lt;"&amp;$B$10,BD_Ventas!$C$2:$C$1000,$B$11,BD_Ventas!$D$2:$D$1000,A22)</f>
        <v/>
      </c>
      <c r="F22" s="12" t="n"/>
    </row>
    <row r="23">
      <c r="A23" t="inlineStr">
        <is>
          <t>Marcos S.</t>
        </is>
      </c>
      <c r="B23" s="3">
        <f>SUMIFS(BD_Ventas!$H$2:$H$1000,BD_Ventas!$B$2:$B$1000,"&gt;="&amp;$B$9,BD_Ventas!$B$2:$B$1000,"&lt;"&amp;$B$10,BD_Ventas!$C$2:$C$1000,$B$11,BD_Ventas!$D$2:$D$1000,A23)</f>
        <v/>
      </c>
      <c r="C23" s="19">
        <f>COUNTIFS(BD_Ventas!$B$2:$B$1000,"&gt;="&amp;$B$9,BD_Ventas!$B$2:$B$1000,"&lt;"&amp;$B$10,BD_Ventas!$C$2:$C$1000,$B$11,BD_Ventas!$D$2:$D$1000,A23)</f>
        <v/>
      </c>
      <c r="F23" s="12" t="n"/>
    </row>
    <row r="24">
      <c r="A24" t="inlineStr">
        <is>
          <t>Lucía P.</t>
        </is>
      </c>
      <c r="B24" s="3">
        <f>SUMIFS(BD_Ventas!$H$2:$H$1000,BD_Ventas!$B$2:$B$1000,"&gt;="&amp;$B$9,BD_Ventas!$B$2:$B$1000,"&lt;"&amp;$B$10,BD_Ventas!$C$2:$C$1000,$B$11,BD_Ventas!$D$2:$D$1000,A24)</f>
        <v/>
      </c>
      <c r="C24" s="19">
        <f>COUNTIFS(BD_Ventas!$B$2:$B$1000,"&gt;="&amp;$B$9,BD_Ventas!$B$2:$B$1000,"&lt;"&amp;$B$10,BD_Ventas!$C$2:$C$1000,$B$11,BD_Ventas!$D$2:$D$1000,A24)</f>
        <v/>
      </c>
      <c r="F24" s="12" t="n"/>
    </row>
    <row r="25">
      <c r="A25" s="20" t="inlineStr">
        <is>
          <t>Total</t>
        </is>
      </c>
      <c r="B25" s="3">
        <f>SUM(B21:B24)</f>
        <v/>
      </c>
      <c r="C25" s="19">
        <f>SUM(C21:C24)</f>
        <v/>
      </c>
      <c r="F25" s="14" t="n"/>
    </row>
    <row r="27" ht="30" customHeight="1">
      <c r="A27" s="6" t="inlineStr">
        <is>
          <t>Producto Top</t>
        </is>
      </c>
      <c r="B27" s="6" t="inlineStr">
        <is>
          <t>Ingresos</t>
        </is>
      </c>
      <c r="C27" s="6" t="inlineStr">
        <is>
          <t>Volumen</t>
        </is>
      </c>
      <c r="F27" s="9" t="inlineStr">
        <is>
          <t>=QUERY(BD_Ventas!A1:H; "SELECT E, SUM(H), COUNT(A) WHERE E IS NOT NULL GROUP BY E ORDER BY SUM(H) DESC LIMIT 5 LABEL E 'Producto Top', SUM(H) 'Ingresos', COUNT(A) 'Volumen'"; 1)</t>
        </is>
      </c>
      <c r="G27" s="10" t="inlineStr">
        <is>
          <t>En Google Sheets puedes sustituir esta tabla por la fórmula QUERY de la izquierda.</t>
        </is>
      </c>
    </row>
    <row r="28">
      <c r="A28">
        <f>INDEX($A$35:$A$41,MATCH(LARGE($D$35:$D$41,1),$D$35:$D$41,0))</f>
        <v/>
      </c>
      <c r="B28" s="3">
        <f>INDEX($B$35:$B$41,MATCH(A28,$A$35:$A$41,0))</f>
        <v/>
      </c>
      <c r="C28" s="19">
        <f>INDEX($C$35:$C$41,MATCH(A28,$A$35:$A$41,0))</f>
        <v/>
      </c>
      <c r="F28" s="12" t="n"/>
    </row>
    <row r="29">
      <c r="A29">
        <f>INDEX($A$35:$A$41,MATCH(LARGE($D$35:$D$41,2),$D$35:$D$41,0))</f>
        <v/>
      </c>
      <c r="B29" s="3">
        <f>INDEX($B$35:$B$41,MATCH(A29,$A$35:$A$41,0))</f>
        <v/>
      </c>
      <c r="C29" s="19">
        <f>INDEX($C$35:$C$41,MATCH(A29,$A$35:$A$41,0))</f>
        <v/>
      </c>
      <c r="F29" s="12" t="n"/>
    </row>
    <row r="30">
      <c r="A30">
        <f>INDEX($A$35:$A$41,MATCH(LARGE($D$35:$D$41,3),$D$35:$D$41,0))</f>
        <v/>
      </c>
      <c r="B30" s="3">
        <f>INDEX($B$35:$B$41,MATCH(A30,$A$35:$A$41,0))</f>
        <v/>
      </c>
      <c r="C30" s="19">
        <f>INDEX($C$35:$C$41,MATCH(A30,$A$35:$A$41,0))</f>
        <v/>
      </c>
      <c r="F30" s="12" t="n"/>
    </row>
    <row r="31">
      <c r="A31">
        <f>INDEX($A$35:$A$41,MATCH(LARGE($D$35:$D$41,4),$D$35:$D$41,0))</f>
        <v/>
      </c>
      <c r="B31" s="3">
        <f>INDEX($B$35:$B$41,MATCH(A31,$A$35:$A$41,0))</f>
        <v/>
      </c>
      <c r="C31" s="19">
        <f>INDEX($C$35:$C$41,MATCH(A31,$A$35:$A$41,0))</f>
        <v/>
      </c>
      <c r="F31" s="12" t="n"/>
    </row>
    <row r="32">
      <c r="A32">
        <f>INDEX($A$35:$A$41,MATCH(LARGE($D$35:$D$41,5),$D$35:$D$41,0))</f>
        <v/>
      </c>
      <c r="B32" s="3">
        <f>INDEX($B$35:$B$41,MATCH(A32,$A$35:$A$41,0))</f>
        <v/>
      </c>
      <c r="C32" s="19">
        <f>INDEX($C$35:$C$41,MATCH(A32,$A$35:$A$41,0))</f>
        <v/>
      </c>
      <c r="F32" s="14" t="n"/>
    </row>
    <row r="34">
      <c r="A34" s="6" t="inlineStr">
        <is>
          <t>Producto (auxiliar Top 5)</t>
        </is>
      </c>
      <c r="B34" s="6" t="inlineStr">
        <is>
          <t>Ingresos</t>
        </is>
      </c>
      <c r="C34" s="6" t="inlineStr">
        <is>
          <t>Volumen</t>
        </is>
      </c>
      <c r="D34" s="6" t="inlineStr">
        <is>
          <t>Clave orden</t>
        </is>
      </c>
    </row>
    <row r="35">
      <c r="A35" s="21" t="inlineStr">
        <is>
          <t>Plan Anual Pro</t>
        </is>
      </c>
      <c r="B35" s="22">
        <f>SUMIFS(BD_Ventas!$H$2:$H$1000,BD_Ventas!$B$2:$B$1000,"&gt;="&amp;$B$9,BD_Ventas!$B$2:$B$1000,"&lt;"&amp;$B$10,BD_Ventas!$C$2:$C$1000,$B$11,BD_Ventas!$E$2:$E$1000,A35)</f>
        <v/>
      </c>
      <c r="C35" s="23">
        <f>COUNTIFS(BD_Ventas!$B$2:$B$1000,"&gt;="&amp;$B$9,BD_Ventas!$B$2:$B$1000,"&lt;"&amp;$B$10,BD_Ventas!$C$2:$C$1000,$B$11,BD_Ventas!$E$2:$E$1000,A35)</f>
        <v/>
      </c>
      <c r="D35" s="24">
        <f>B35+(100-ROW())/1000</f>
        <v/>
      </c>
    </row>
    <row r="36">
      <c r="A36" s="21" t="inlineStr">
        <is>
          <t>Licencia Básica</t>
        </is>
      </c>
      <c r="B36" s="22">
        <f>SUMIFS(BD_Ventas!$H$2:$H$1000,BD_Ventas!$B$2:$B$1000,"&gt;="&amp;$B$9,BD_Ventas!$B$2:$B$1000,"&lt;"&amp;$B$10,BD_Ventas!$C$2:$C$1000,$B$11,BD_Ventas!$E$2:$E$1000,A36)</f>
        <v/>
      </c>
      <c r="C36" s="23">
        <f>COUNTIFS(BD_Ventas!$B$2:$B$1000,"&gt;="&amp;$B$9,BD_Ventas!$B$2:$B$1000,"&lt;"&amp;$B$10,BD_Ventas!$C$2:$C$1000,$B$11,BD_Ventas!$E$2:$E$1000,A36)</f>
        <v/>
      </c>
      <c r="D36" s="24">
        <f>B36+(100-ROW())/1000</f>
        <v/>
      </c>
    </row>
    <row r="37">
      <c r="A37" s="21" t="inlineStr">
        <is>
          <t>Consultoría B2B</t>
        </is>
      </c>
      <c r="B37" s="22">
        <f>SUMIFS(BD_Ventas!$H$2:$H$1000,BD_Ventas!$B$2:$B$1000,"&gt;="&amp;$B$9,BD_Ventas!$B$2:$B$1000,"&lt;"&amp;$B$10,BD_Ventas!$C$2:$C$1000,$B$11,BD_Ventas!$E$2:$E$1000,A37)</f>
        <v/>
      </c>
      <c r="C37" s="23">
        <f>COUNTIFS(BD_Ventas!$B$2:$B$1000,"&gt;="&amp;$B$9,BD_Ventas!$B$2:$B$1000,"&lt;"&amp;$B$10,BD_Ventas!$C$2:$C$1000,$B$11,BD_Ventas!$E$2:$E$1000,A37)</f>
        <v/>
      </c>
      <c r="D37" s="24">
        <f>B37+(100-ROW())/1000</f>
        <v/>
      </c>
    </row>
    <row r="38">
      <c r="A38" s="21" t="inlineStr">
        <is>
          <t>Add-on Almacén</t>
        </is>
      </c>
      <c r="B38" s="22">
        <f>SUMIFS(BD_Ventas!$H$2:$H$1000,BD_Ventas!$B$2:$B$1000,"&gt;="&amp;$B$9,BD_Ventas!$B$2:$B$1000,"&lt;"&amp;$B$10,BD_Ventas!$C$2:$C$1000,$B$11,BD_Ventas!$E$2:$E$1000,A38)</f>
        <v/>
      </c>
      <c r="C38" s="23">
        <f>COUNTIFS(BD_Ventas!$B$2:$B$1000,"&gt;="&amp;$B$9,BD_Ventas!$B$2:$B$1000,"&lt;"&amp;$B$10,BD_Ventas!$C$2:$C$1000,$B$11,BD_Ventas!$E$2:$E$1000,A38)</f>
        <v/>
      </c>
      <c r="D38" s="24">
        <f>B38+(100-ROW())/1000</f>
        <v/>
      </c>
    </row>
    <row r="39">
      <c r="A39" s="21" t="inlineStr">
        <is>
          <t>Soporte Premium</t>
        </is>
      </c>
      <c r="B39" s="22">
        <f>SUMIFS(BD_Ventas!$H$2:$H$1000,BD_Ventas!$B$2:$B$1000,"&gt;="&amp;$B$9,BD_Ventas!$B$2:$B$1000,"&lt;"&amp;$B$10,BD_Ventas!$C$2:$C$1000,$B$11,BD_Ventas!$E$2:$E$1000,A39)</f>
        <v/>
      </c>
      <c r="C39" s="23">
        <f>COUNTIFS(BD_Ventas!$B$2:$B$1000,"&gt;="&amp;$B$9,BD_Ventas!$B$2:$B$1000,"&lt;"&amp;$B$10,BD_Ventas!$C$2:$C$1000,$B$11,BD_Ventas!$E$2:$E$1000,A39)</f>
        <v/>
      </c>
      <c r="D39" s="24">
        <f>B39+(100-ROW())/1000</f>
        <v/>
      </c>
    </row>
    <row r="40">
      <c r="A40" s="21" t="inlineStr">
        <is>
          <t>Formación In Company</t>
        </is>
      </c>
      <c r="B40" s="22">
        <f>SUMIFS(BD_Ventas!$H$2:$H$1000,BD_Ventas!$B$2:$B$1000,"&gt;="&amp;$B$9,BD_Ventas!$B$2:$B$1000,"&lt;"&amp;$B$10,BD_Ventas!$C$2:$C$1000,$B$11,BD_Ventas!$E$2:$E$1000,A40)</f>
        <v/>
      </c>
      <c r="C40" s="23">
        <f>COUNTIFS(BD_Ventas!$B$2:$B$1000,"&gt;="&amp;$B$9,BD_Ventas!$B$2:$B$1000,"&lt;"&amp;$B$10,BD_Ventas!$C$2:$C$1000,$B$11,BD_Ventas!$E$2:$E$1000,A40)</f>
        <v/>
      </c>
      <c r="D40" s="24">
        <f>B40+(100-ROW())/1000</f>
        <v/>
      </c>
    </row>
    <row r="41">
      <c r="A41" s="21" t="inlineStr">
        <is>
          <t>Licencia Equipo</t>
        </is>
      </c>
      <c r="B41" s="22">
        <f>SUMIFS(BD_Ventas!$H$2:$H$1000,BD_Ventas!$B$2:$B$1000,"&gt;="&amp;$B$9,BD_Ventas!$B$2:$B$1000,"&lt;"&amp;$B$10,BD_Ventas!$C$2:$C$1000,$B$11,BD_Ventas!$E$2:$E$1000,A41)</f>
        <v/>
      </c>
      <c r="C41" s="23">
        <f>COUNTIFS(BD_Ventas!$B$2:$B$1000,"&gt;="&amp;$B$9,BD_Ventas!$B$2:$B$1000,"&lt;"&amp;$B$10,BD_Ventas!$C$2:$C$1000,$B$11,BD_Ventas!$E$2:$E$1000,A41)</f>
        <v/>
      </c>
      <c r="D41" s="24">
        <f>B41+(100-ROW())/1000</f>
        <v/>
      </c>
    </row>
    <row r="43" ht="30" customHeight="1">
      <c r="A43" s="6" t="inlineStr">
        <is>
          <t>Canal_Venta</t>
        </is>
      </c>
      <c r="B43" s="6" t="inlineStr">
        <is>
          <t>Ingreso_Neto</t>
        </is>
      </c>
      <c r="C43" s="6" t="inlineStr">
        <is>
          <t>Órdenes</t>
        </is>
      </c>
      <c r="F43" s="9" t="inlineStr">
        <is>
          <t>=QUERY(BD_Ventas!A1:H; "SELECT C, SUM(H), COUNT(A) WHERE C IS NOT NULL GROUP BY C ORDER BY SUM(H) DESC LABEL C 'Canal_Venta', SUM(H) 'Ingreso_Neto', COUNT(A) 'Órdenes'"; 1)</t>
        </is>
      </c>
      <c r="G43" s="10" t="inlineStr">
        <is>
          <t>En Google Sheets puedes sustituir esta tabla por la fórmula QUERY de la izquierda.</t>
        </is>
      </c>
    </row>
    <row r="44">
      <c r="A44" t="inlineStr">
        <is>
          <t>Venta Directa</t>
        </is>
      </c>
      <c r="B44" s="3">
        <f>SUMIFS(BD_Ventas!$H$2:$H$1000,BD_Ventas!$B$2:$B$1000,"&gt;="&amp;$B$9,BD_Ventas!$B$2:$B$1000,"&lt;"&amp;$B$10,BD_Ventas!$C$2:$C$1000,A44)</f>
        <v/>
      </c>
      <c r="C44" s="19">
        <f>COUNTIFS(BD_Ventas!$B$2:$B$1000,"&gt;="&amp;$B$9,BD_Ventas!$B$2:$B$1000,"&lt;"&amp;$B$10,BD_Ventas!$C$2:$C$1000,A44)</f>
        <v/>
      </c>
      <c r="F44" s="12" t="n"/>
    </row>
    <row r="45">
      <c r="A45" t="inlineStr">
        <is>
          <t>Tienda Online</t>
        </is>
      </c>
      <c r="B45" s="3">
        <f>SUMIFS(BD_Ventas!$H$2:$H$1000,BD_Ventas!$B$2:$B$1000,"&gt;="&amp;$B$9,BD_Ventas!$B$2:$B$1000,"&lt;"&amp;$B$10,BD_Ventas!$C$2:$C$1000,A45)</f>
        <v/>
      </c>
      <c r="C45" s="19">
        <f>COUNTIFS(BD_Ventas!$B$2:$B$1000,"&gt;="&amp;$B$9,BD_Ventas!$B$2:$B$1000,"&lt;"&amp;$B$10,BD_Ventas!$C$2:$C$1000,A45)</f>
        <v/>
      </c>
      <c r="F45" s="12" t="n"/>
    </row>
    <row r="46">
      <c r="A46" t="inlineStr">
        <is>
          <t>Distribuidores</t>
        </is>
      </c>
      <c r="B46" s="3">
        <f>SUMIFS(BD_Ventas!$H$2:$H$1000,BD_Ventas!$B$2:$B$1000,"&gt;="&amp;$B$9,BD_Ventas!$B$2:$B$1000,"&lt;"&amp;$B$10,BD_Ventas!$C$2:$C$1000,A46)</f>
        <v/>
      </c>
      <c r="C46" s="19">
        <f>COUNTIFS(BD_Ventas!$B$2:$B$1000,"&gt;="&amp;$B$9,BD_Ventas!$B$2:$B$1000,"&lt;"&amp;$B$10,BD_Ventas!$C$2:$C$1000,A46)</f>
        <v/>
      </c>
      <c r="F46" s="12" t="n"/>
    </row>
    <row r="47">
      <c r="A47" t="inlineStr">
        <is>
          <t>Afiliados</t>
        </is>
      </c>
      <c r="B47" s="3">
        <f>SUMIFS(BD_Ventas!$H$2:$H$1000,BD_Ventas!$B$2:$B$1000,"&gt;="&amp;$B$9,BD_Ventas!$B$2:$B$1000,"&lt;"&amp;$B$10,BD_Ventas!$C$2:$C$1000,A47)</f>
        <v/>
      </c>
      <c r="C47" s="19">
        <f>COUNTIFS(BD_Ventas!$B$2:$B$1000,"&gt;="&amp;$B$9,BD_Ventas!$B$2:$B$1000,"&lt;"&amp;$B$10,BD_Ventas!$C$2:$C$1000,A47)</f>
        <v/>
      </c>
      <c r="F47" s="14" t="n"/>
    </row>
    <row r="49" ht="30" customHeight="1">
      <c r="A49" s="6" t="inlineStr">
        <is>
          <t>Mes</t>
        </is>
      </c>
      <c r="B49" s="6" t="inlineStr">
        <is>
          <t>Ingreso_Neto</t>
        </is>
      </c>
      <c r="C49" s="6" t="inlineStr">
        <is>
          <t>Órdenes</t>
        </is>
      </c>
      <c r="F49" s="9" t="inlineStr">
        <is>
          <t>=QUERY(BD_Ventas!A1:H; "SELECT MONTH(B)+1, SUM(H), COUNT(A) WHERE YEAR(B) = 2025 GROUP BY MONTH(B)+1 LABEL MONTH(B)+1 'Mes', SUM(H) 'Ingreso_Neto', COUNT(A) 'Órdenes'"; 1)</t>
        </is>
      </c>
      <c r="G49" s="10" t="inlineStr">
        <is>
          <t>En Google Sheets puedes sustituir esta tabla por la fórmula QUERY de la izquierda.</t>
        </is>
      </c>
    </row>
    <row r="50">
      <c r="A50" t="inlineStr">
        <is>
          <t>Ene</t>
        </is>
      </c>
      <c r="B50" s="3">
        <f>SUMIFS(BD_Ventas!$H$2:$H$1000,BD_Ventas!$B$2:$B$1000,"&gt;="&amp;DATE($B$5,1,1),BD_Ventas!$B$2:$B$1000,"&lt;"&amp;DATE($B$5,2,1),BD_Ventas!$C$2:$C$1000,$B$11)</f>
        <v/>
      </c>
      <c r="C50" s="19">
        <f>COUNTIFS(BD_Ventas!$B$2:$B$1000,"&gt;="&amp;DATE($B$5,1,1),BD_Ventas!$B$2:$B$1000,"&lt;"&amp;DATE($B$5,2,1),BD_Ventas!$C$2:$C$1000,$B$11)</f>
        <v/>
      </c>
      <c r="F50" s="12" t="n"/>
    </row>
    <row r="51">
      <c r="A51" t="inlineStr">
        <is>
          <t>Feb</t>
        </is>
      </c>
      <c r="B51" s="3">
        <f>SUMIFS(BD_Ventas!$H$2:$H$1000,BD_Ventas!$B$2:$B$1000,"&gt;="&amp;DATE($B$5,2,1),BD_Ventas!$B$2:$B$1000,"&lt;"&amp;DATE($B$5,3,1),BD_Ventas!$C$2:$C$1000,$B$11)</f>
        <v/>
      </c>
      <c r="C51" s="19">
        <f>COUNTIFS(BD_Ventas!$B$2:$B$1000,"&gt;="&amp;DATE($B$5,2,1),BD_Ventas!$B$2:$B$1000,"&lt;"&amp;DATE($B$5,3,1),BD_Ventas!$C$2:$C$1000,$B$11)</f>
        <v/>
      </c>
      <c r="F51" s="12" t="n"/>
    </row>
    <row r="52">
      <c r="A52" t="inlineStr">
        <is>
          <t>Mar</t>
        </is>
      </c>
      <c r="B52" s="3">
        <f>SUMIFS(BD_Ventas!$H$2:$H$1000,BD_Ventas!$B$2:$B$1000,"&gt;="&amp;DATE($B$5,3,1),BD_Ventas!$B$2:$B$1000,"&lt;"&amp;DATE($B$5,4,1),BD_Ventas!$C$2:$C$1000,$B$11)</f>
        <v/>
      </c>
      <c r="C52" s="19">
        <f>COUNTIFS(BD_Ventas!$B$2:$B$1000,"&gt;="&amp;DATE($B$5,3,1),BD_Ventas!$B$2:$B$1000,"&lt;"&amp;DATE($B$5,4,1),BD_Ventas!$C$2:$C$1000,$B$11)</f>
        <v/>
      </c>
      <c r="F52" s="12" t="n"/>
    </row>
    <row r="53">
      <c r="A53" t="inlineStr">
        <is>
          <t>Abr</t>
        </is>
      </c>
      <c r="B53" s="3">
        <f>SUMIFS(BD_Ventas!$H$2:$H$1000,BD_Ventas!$B$2:$B$1000,"&gt;="&amp;DATE($B$5,4,1),BD_Ventas!$B$2:$B$1000,"&lt;"&amp;DATE($B$5,5,1),BD_Ventas!$C$2:$C$1000,$B$11)</f>
        <v/>
      </c>
      <c r="C53" s="19">
        <f>COUNTIFS(BD_Ventas!$B$2:$B$1000,"&gt;="&amp;DATE($B$5,4,1),BD_Ventas!$B$2:$B$1000,"&lt;"&amp;DATE($B$5,5,1),BD_Ventas!$C$2:$C$1000,$B$11)</f>
        <v/>
      </c>
      <c r="F53" s="12" t="n"/>
    </row>
    <row r="54">
      <c r="A54" t="inlineStr">
        <is>
          <t>May</t>
        </is>
      </c>
      <c r="B54" s="3">
        <f>SUMIFS(BD_Ventas!$H$2:$H$1000,BD_Ventas!$B$2:$B$1000,"&gt;="&amp;DATE($B$5,5,1),BD_Ventas!$B$2:$B$1000,"&lt;"&amp;DATE($B$5,6,1),BD_Ventas!$C$2:$C$1000,$B$11)</f>
        <v/>
      </c>
      <c r="C54" s="19">
        <f>COUNTIFS(BD_Ventas!$B$2:$B$1000,"&gt;="&amp;DATE($B$5,5,1),BD_Ventas!$B$2:$B$1000,"&lt;"&amp;DATE($B$5,6,1),BD_Ventas!$C$2:$C$1000,$B$11)</f>
        <v/>
      </c>
      <c r="F54" s="12" t="n"/>
    </row>
    <row r="55">
      <c r="A55" t="inlineStr">
        <is>
          <t>Jun</t>
        </is>
      </c>
      <c r="B55" s="3">
        <f>SUMIFS(BD_Ventas!$H$2:$H$1000,BD_Ventas!$B$2:$B$1000,"&gt;="&amp;DATE($B$5,6,1),BD_Ventas!$B$2:$B$1000,"&lt;"&amp;DATE($B$5,7,1),BD_Ventas!$C$2:$C$1000,$B$11)</f>
        <v/>
      </c>
      <c r="C55" s="19">
        <f>COUNTIFS(BD_Ventas!$B$2:$B$1000,"&gt;="&amp;DATE($B$5,6,1),BD_Ventas!$B$2:$B$1000,"&lt;"&amp;DATE($B$5,7,1),BD_Ventas!$C$2:$C$1000,$B$11)</f>
        <v/>
      </c>
      <c r="F55" s="12" t="n"/>
    </row>
    <row r="56">
      <c r="A56" t="inlineStr">
        <is>
          <t>Jul</t>
        </is>
      </c>
      <c r="B56" s="3">
        <f>SUMIFS(BD_Ventas!$H$2:$H$1000,BD_Ventas!$B$2:$B$1000,"&gt;="&amp;DATE($B$5,7,1),BD_Ventas!$B$2:$B$1000,"&lt;"&amp;DATE($B$5,8,1),BD_Ventas!$C$2:$C$1000,$B$11)</f>
        <v/>
      </c>
      <c r="C56" s="19">
        <f>COUNTIFS(BD_Ventas!$B$2:$B$1000,"&gt;="&amp;DATE($B$5,7,1),BD_Ventas!$B$2:$B$1000,"&lt;"&amp;DATE($B$5,8,1),BD_Ventas!$C$2:$C$1000,$B$11)</f>
        <v/>
      </c>
      <c r="F56" s="12" t="n"/>
    </row>
    <row r="57">
      <c r="A57" t="inlineStr">
        <is>
          <t>Ago</t>
        </is>
      </c>
      <c r="B57" s="3">
        <f>SUMIFS(BD_Ventas!$H$2:$H$1000,BD_Ventas!$B$2:$B$1000,"&gt;="&amp;DATE($B$5,8,1),BD_Ventas!$B$2:$B$1000,"&lt;"&amp;DATE($B$5,9,1),BD_Ventas!$C$2:$C$1000,$B$11)</f>
        <v/>
      </c>
      <c r="C57" s="19">
        <f>COUNTIFS(BD_Ventas!$B$2:$B$1000,"&gt;="&amp;DATE($B$5,8,1),BD_Ventas!$B$2:$B$1000,"&lt;"&amp;DATE($B$5,9,1),BD_Ventas!$C$2:$C$1000,$B$11)</f>
        <v/>
      </c>
      <c r="F57" s="12" t="n"/>
    </row>
    <row r="58">
      <c r="A58" t="inlineStr">
        <is>
          <t>Sep</t>
        </is>
      </c>
      <c r="B58" s="3">
        <f>SUMIFS(BD_Ventas!$H$2:$H$1000,BD_Ventas!$B$2:$B$1000,"&gt;="&amp;DATE($B$5,9,1),BD_Ventas!$B$2:$B$1000,"&lt;"&amp;DATE($B$5,10,1),BD_Ventas!$C$2:$C$1000,$B$11)</f>
        <v/>
      </c>
      <c r="C58" s="19">
        <f>COUNTIFS(BD_Ventas!$B$2:$B$1000,"&gt;="&amp;DATE($B$5,9,1),BD_Ventas!$B$2:$B$1000,"&lt;"&amp;DATE($B$5,10,1),BD_Ventas!$C$2:$C$1000,$B$11)</f>
        <v/>
      </c>
      <c r="F58" s="12" t="n"/>
    </row>
    <row r="59">
      <c r="A59" t="inlineStr">
        <is>
          <t>Oct</t>
        </is>
      </c>
      <c r="B59" s="3">
        <f>SUMIFS(BD_Ventas!$H$2:$H$1000,BD_Ventas!$B$2:$B$1000,"&gt;="&amp;DATE($B$5,10,1),BD_Ventas!$B$2:$B$1000,"&lt;"&amp;DATE($B$5,11,1),BD_Ventas!$C$2:$C$1000,$B$11)</f>
        <v/>
      </c>
      <c r="C59" s="19">
        <f>COUNTIFS(BD_Ventas!$B$2:$B$1000,"&gt;="&amp;DATE($B$5,10,1),BD_Ventas!$B$2:$B$1000,"&lt;"&amp;DATE($B$5,11,1),BD_Ventas!$C$2:$C$1000,$B$11)</f>
        <v/>
      </c>
      <c r="F59" s="12" t="n"/>
    </row>
    <row r="60">
      <c r="A60" t="inlineStr">
        <is>
          <t>Nov</t>
        </is>
      </c>
      <c r="B60" s="3">
        <f>SUMIFS(BD_Ventas!$H$2:$H$1000,BD_Ventas!$B$2:$B$1000,"&gt;="&amp;DATE($B$5,11,1),BD_Ventas!$B$2:$B$1000,"&lt;"&amp;DATE($B$5,12,1),BD_Ventas!$C$2:$C$1000,$B$11)</f>
        <v/>
      </c>
      <c r="C60" s="19">
        <f>COUNTIFS(BD_Ventas!$B$2:$B$1000,"&gt;="&amp;DATE($B$5,11,1),BD_Ventas!$B$2:$B$1000,"&lt;"&amp;DATE($B$5,12,1),BD_Ventas!$C$2:$C$1000,$B$11)</f>
        <v/>
      </c>
      <c r="F60" s="12" t="n"/>
    </row>
    <row r="61">
      <c r="A61" t="inlineStr">
        <is>
          <t>Dic</t>
        </is>
      </c>
      <c r="B61" s="3">
        <f>SUMIFS(BD_Ventas!$H$2:$H$1000,BD_Ventas!$B$2:$B$1000,"&gt;="&amp;DATE($B$5,12,1),BD_Ventas!$B$2:$B$1000,"&lt;"&amp;DATE($B$5,13,1),BD_Ventas!$C$2:$C$1000,$B$11)</f>
        <v/>
      </c>
      <c r="C61" s="19">
        <f>COUNTIFS(BD_Ventas!$B$2:$B$1000,"&gt;="&amp;DATE($B$5,12,1),BD_Ventas!$B$2:$B$1000,"&lt;"&amp;DATE($B$5,13,1),BD_Ventas!$C$2:$C$1000,$B$11)</f>
        <v/>
      </c>
      <c r="F61" s="14" t="n"/>
    </row>
    <row r="63" ht="30" customHeight="1">
      <c r="A63" s="6" t="inlineStr">
        <is>
          <t>Vendedor</t>
        </is>
      </c>
      <c r="B63" s="6" t="inlineStr">
        <is>
          <t>Venta_Real</t>
        </is>
      </c>
      <c r="C63" s="6" t="inlineStr">
        <is>
          <t>Cuota_Objetivo</t>
        </is>
      </c>
      <c r="D63" s="6" t="inlineStr">
        <is>
          <t>Progreso</t>
        </is>
      </c>
      <c r="E63" s="6" t="inlineStr">
        <is>
          <t>Cuota mensual (editable)</t>
        </is>
      </c>
      <c r="F63" s="9" t="inlineStr">
        <is>
          <t>=SPARKLINE(B64; {"charttype"\"bar"; "max"\C64; "color1"\SI(B64&gt;=C64;"#10B981";"#F59E0B")})</t>
        </is>
      </c>
      <c r="G63" s="10" t="inlineStr">
        <is>
          <t>En Google Sheets puedes escribir esta fórmula SPARKLINE en la columna Progreso (fila 64) en lugar del porcentaje; aquí la barra se dibuja en el Dashboard con formato condicional (barra de datos).</t>
        </is>
      </c>
    </row>
    <row r="64">
      <c r="A64" t="inlineStr">
        <is>
          <t>Carlos M.</t>
        </is>
      </c>
      <c r="B64" s="3">
        <f>B21</f>
        <v/>
      </c>
      <c r="C64" s="3">
        <f>E64*IF($B$8=0,12,1)</f>
        <v/>
      </c>
      <c r="D64" s="25">
        <f>IF(C64=0,0,B64/C64)</f>
        <v/>
      </c>
      <c r="E64" s="26" t="n">
        <v>6000</v>
      </c>
      <c r="F64" s="12" t="n"/>
    </row>
    <row r="65">
      <c r="A65" t="inlineStr">
        <is>
          <t>Elena R.</t>
        </is>
      </c>
      <c r="B65" s="3">
        <f>B22</f>
        <v/>
      </c>
      <c r="C65" s="3">
        <f>E65*IF($B$8=0,12,1)</f>
        <v/>
      </c>
      <c r="D65" s="25">
        <f>IF(C65=0,0,B65/C65)</f>
        <v/>
      </c>
      <c r="E65" s="26" t="n">
        <v>6500</v>
      </c>
      <c r="F65" s="12" t="n"/>
    </row>
    <row r="66">
      <c r="A66" t="inlineStr">
        <is>
          <t>Marcos S.</t>
        </is>
      </c>
      <c r="B66" s="3">
        <f>B23</f>
        <v/>
      </c>
      <c r="C66" s="3">
        <f>E66*IF($B$8=0,12,1)</f>
        <v/>
      </c>
      <c r="D66" s="25">
        <f>IF(C66=0,0,B66/C66)</f>
        <v/>
      </c>
      <c r="E66" s="26" t="n">
        <v>5000</v>
      </c>
      <c r="F66" s="12" t="n"/>
    </row>
    <row r="67">
      <c r="A67" t="inlineStr">
        <is>
          <t>Lucía P.</t>
        </is>
      </c>
      <c r="B67" s="3">
        <f>B24</f>
        <v/>
      </c>
      <c r="C67" s="3">
        <f>E67*IF($B$8=0,12,1)</f>
        <v/>
      </c>
      <c r="D67" s="25">
        <f>IF(C67=0,0,B67/C67)</f>
        <v/>
      </c>
      <c r="E67" s="26" t="n">
        <v>5500</v>
      </c>
      <c r="F67" s="1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G5:G11"/>
    <mergeCell ref="F27:F32"/>
    <mergeCell ref="F43:F47"/>
    <mergeCell ref="F5:F11"/>
    <mergeCell ref="G43:G47"/>
    <mergeCell ref="F14:F18"/>
    <mergeCell ref="G20:G25"/>
    <mergeCell ref="G49:G61"/>
    <mergeCell ref="F63:F67"/>
    <mergeCell ref="F20:F25"/>
    <mergeCell ref="G14:G18"/>
    <mergeCell ref="F49:F61"/>
    <mergeCell ref="G27:G32"/>
    <mergeCell ref="G63:G67"/>
  </mergeCells>
  <printOptions headings="1" gridLines="1"/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M32"/>
  <sheetViews>
    <sheetView showGridLines="0" tabSelected="1" workbookViewId="0">
      <selection activeCell="A1" sqref="A1"/>
    </sheetView>
  </sheetViews>
  <sheetFormatPr baseColWidth="8" defaultRowHeight="15"/>
  <cols>
    <col width="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2" customWidth="1" min="14" max="14"/>
  </cols>
  <sheetData>
    <row r="1" ht="30" customHeight="1">
      <c r="B1" s="27" t="inlineStr">
        <is>
          <t>Dashboard de ventas</t>
        </is>
      </c>
      <c r="K1" s="28" t="inlineStr">
        <is>
          <t>Datos hipotéticos — orova.vn</t>
        </is>
      </c>
    </row>
    <row r="2">
      <c r="B2" s="29" t="inlineStr">
        <is>
          <t>Fuente: BD_Ventas → Calculos_Auxiliares → Dashboard. Elige Año, Mes y Canal en la fila 3.</t>
        </is>
      </c>
    </row>
    <row r="3" ht="22" customHeight="1">
      <c r="B3" s="30" t="inlineStr">
        <is>
          <t>Año</t>
        </is>
      </c>
      <c r="C3" s="31" t="n">
        <v>2025</v>
      </c>
      <c r="E3" s="30" t="inlineStr">
        <is>
          <t>Mes</t>
        </is>
      </c>
      <c r="F3" s="31" t="inlineStr">
        <is>
          <t>Todos los meses</t>
        </is>
      </c>
      <c r="G3" s="32" t="n"/>
      <c r="H3" s="30" t="inlineStr">
        <is>
          <t>Canal</t>
        </is>
      </c>
      <c r="I3" s="31" t="inlineStr">
        <is>
          <t>Todos los canales</t>
        </is>
      </c>
      <c r="J3" s="32" t="n"/>
      <c r="K3" s="33" t="inlineStr">
        <is>
          <t>← sustituye al control de filtros</t>
        </is>
      </c>
    </row>
    <row r="4" ht="22" customHeight="1">
      <c r="B4" s="34" t="inlineStr">
        <is>
          <t>VENTAS TOTALES</t>
        </is>
      </c>
      <c r="C4" s="35" t="n"/>
      <c r="D4" s="36" t="n"/>
      <c r="E4" s="34" t="inlineStr">
        <is>
          <t>ÓRDENES CERRADAS</t>
        </is>
      </c>
      <c r="F4" s="35" t="n"/>
      <c r="G4" s="36" t="n"/>
      <c r="H4" s="34" t="inlineStr">
        <is>
          <t>TICKET PROMEDIO</t>
        </is>
      </c>
      <c r="I4" s="35" t="n"/>
      <c r="J4" s="36" t="n"/>
      <c r="K4" s="34" t="inlineStr">
        <is>
          <t>TASA DE DESCUENTO</t>
        </is>
      </c>
      <c r="L4" s="35" t="n"/>
      <c r="M4" s="36" t="n"/>
    </row>
    <row r="5" ht="40" customHeight="1">
      <c r="B5" s="37">
        <f>Calculos_Auxiliares!$B$14</f>
        <v/>
      </c>
      <c r="C5" s="38" t="n"/>
      <c r="D5" s="39" t="n"/>
      <c r="E5" s="40">
        <f>Calculos_Auxiliares!$B$15</f>
        <v/>
      </c>
      <c r="F5" s="38" t="n"/>
      <c r="G5" s="39" t="n"/>
      <c r="H5" s="41">
        <f>Calculos_Auxiliares!$B$16</f>
        <v/>
      </c>
      <c r="I5" s="38" t="n"/>
      <c r="J5" s="39" t="n"/>
      <c r="K5" s="42">
        <f>Calculos_Auxiliares!$B$17</f>
        <v/>
      </c>
      <c r="L5" s="38" t="n"/>
      <c r="M5" s="39" t="n"/>
    </row>
    <row r="23">
      <c r="B23" s="43" t="inlineStr">
        <is>
          <t>Cumplimiento de cuota por vendedor</t>
        </is>
      </c>
    </row>
    <row r="24">
      <c r="B24" s="6" t="inlineStr">
        <is>
          <t>Vendedor</t>
        </is>
      </c>
      <c r="D24" s="6" t="inlineStr">
        <is>
          <t>Venta real</t>
        </is>
      </c>
      <c r="F24" s="6" t="inlineStr">
        <is>
          <t>Cuota</t>
        </is>
      </c>
      <c r="H24" s="6" t="inlineStr">
        <is>
          <t>Cumplimiento</t>
        </is>
      </c>
      <c r="I24" s="6" t="inlineStr">
        <is>
          <t>Progreso</t>
        </is>
      </c>
    </row>
    <row r="25" ht="20" customHeight="1">
      <c r="B25" s="44">
        <f>Calculos_Auxiliares!$A$64</f>
        <v/>
      </c>
      <c r="C25" s="45" t="n"/>
      <c r="D25" s="46">
        <f>Calculos_Auxiliares!$B$64</f>
        <v/>
      </c>
      <c r="E25" s="45" t="n"/>
      <c r="F25" s="46">
        <f>Calculos_Auxiliares!$C$64</f>
        <v/>
      </c>
      <c r="G25" s="45" t="n"/>
      <c r="H25" s="47">
        <f>Calculos_Auxiliares!$D$64</f>
        <v/>
      </c>
      <c r="I25" s="48">
        <f>Calculos_Auxiliares!$D$64</f>
        <v/>
      </c>
      <c r="J25" s="45" t="n"/>
      <c r="K25" s="45" t="n"/>
      <c r="L25" s="45" t="n"/>
      <c r="M25" s="45" t="n"/>
    </row>
    <row r="26" ht="20" customHeight="1">
      <c r="B26" s="44">
        <f>Calculos_Auxiliares!$A$65</f>
        <v/>
      </c>
      <c r="C26" s="45" t="n"/>
      <c r="D26" s="46">
        <f>Calculos_Auxiliares!$B$65</f>
        <v/>
      </c>
      <c r="E26" s="45" t="n"/>
      <c r="F26" s="46">
        <f>Calculos_Auxiliares!$C$65</f>
        <v/>
      </c>
      <c r="G26" s="45" t="n"/>
      <c r="H26" s="47">
        <f>Calculos_Auxiliares!$D$65</f>
        <v/>
      </c>
      <c r="I26" s="48">
        <f>Calculos_Auxiliares!$D$65</f>
        <v/>
      </c>
      <c r="J26" s="45" t="n"/>
      <c r="K26" s="45" t="n"/>
      <c r="L26" s="45" t="n"/>
      <c r="M26" s="45" t="n"/>
    </row>
    <row r="27" ht="20" customHeight="1">
      <c r="B27" s="44">
        <f>Calculos_Auxiliares!$A$66</f>
        <v/>
      </c>
      <c r="C27" s="45" t="n"/>
      <c r="D27" s="46">
        <f>Calculos_Auxiliares!$B$66</f>
        <v/>
      </c>
      <c r="E27" s="45" t="n"/>
      <c r="F27" s="46">
        <f>Calculos_Auxiliares!$C$66</f>
        <v/>
      </c>
      <c r="G27" s="45" t="n"/>
      <c r="H27" s="47">
        <f>Calculos_Auxiliares!$D$66</f>
        <v/>
      </c>
      <c r="I27" s="48">
        <f>Calculos_Auxiliares!$D$66</f>
        <v/>
      </c>
      <c r="J27" s="45" t="n"/>
      <c r="K27" s="45" t="n"/>
      <c r="L27" s="45" t="n"/>
      <c r="M27" s="45" t="n"/>
    </row>
    <row r="28" ht="20" customHeight="1">
      <c r="B28" s="44">
        <f>Calculos_Auxiliares!$A$67</f>
        <v/>
      </c>
      <c r="C28" s="45" t="n"/>
      <c r="D28" s="46">
        <f>Calculos_Auxiliares!$B$67</f>
        <v/>
      </c>
      <c r="E28" s="45" t="n"/>
      <c r="F28" s="46">
        <f>Calculos_Auxiliares!$C$67</f>
        <v/>
      </c>
      <c r="G28" s="45" t="n"/>
      <c r="H28" s="47">
        <f>Calculos_Auxiliares!$D$67</f>
        <v/>
      </c>
      <c r="I28" s="48">
        <f>Calculos_Auxiliares!$D$67</f>
        <v/>
      </c>
      <c r="J28" s="45" t="n"/>
      <c r="K28" s="45" t="n"/>
      <c r="L28" s="45" t="n"/>
      <c r="M28" s="45" t="n"/>
    </row>
    <row r="30" ht="26" customHeight="1">
      <c r="B30" s="49" t="inlineStr">
        <is>
          <t>En Google Sheets la barra puede ser SPARKLINE: =SPARKLINE(B64; {"charttype"\"bar"; "max"\C64; "color1"\SI(B64&gt;=C64;"#10B981";"#F59E0B")}) (fila 64 de Calculos_Auxiliares). Aquí es formato condicional con barra de datos para que funcione también en Excel y LibreOffice.</t>
        </is>
      </c>
    </row>
    <row r="31" ht="26" customHeight="1">
      <c r="B31" s="49" t="inlineStr">
        <is>
          <t>Las celdas Año, Mes y Canal (lista desplegable) sustituyen al control de filtros de Google Sheets; las tarjetas usan SUMIFS según esas celdas. Con el control de filtros, el artículo usa SUBTOTAL(109; …) y SUBTOTAL(103; …).</t>
        </is>
      </c>
    </row>
    <row r="32">
      <c r="B32" s="33" t="inlineStr">
        <is>
          <t>Datos hipotéticos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3">
    <mergeCell ref="B25:C25"/>
    <mergeCell ref="F25:G25"/>
    <mergeCell ref="I27:M27"/>
    <mergeCell ref="B27:C27"/>
    <mergeCell ref="I26:M26"/>
    <mergeCell ref="F3:G3"/>
    <mergeCell ref="F24:G24"/>
    <mergeCell ref="I25:M25"/>
    <mergeCell ref="D27:E27"/>
    <mergeCell ref="I28:M28"/>
    <mergeCell ref="F26:G26"/>
    <mergeCell ref="B30:M30"/>
    <mergeCell ref="I3:J3"/>
    <mergeCell ref="B5:D5"/>
    <mergeCell ref="K4:M4"/>
    <mergeCell ref="H5:J5"/>
    <mergeCell ref="B4:D4"/>
    <mergeCell ref="I24:M24"/>
    <mergeCell ref="B28:C28"/>
    <mergeCell ref="D28:E28"/>
    <mergeCell ref="F28:G28"/>
    <mergeCell ref="F27:G27"/>
    <mergeCell ref="D25:E25"/>
    <mergeCell ref="B24:C24"/>
    <mergeCell ref="D24:E24"/>
    <mergeCell ref="E5:G5"/>
    <mergeCell ref="K5:M5"/>
    <mergeCell ref="B31:M31"/>
    <mergeCell ref="H4:J4"/>
    <mergeCell ref="E4:G4"/>
    <mergeCell ref="B26:C26"/>
    <mergeCell ref="D26:E26"/>
    <mergeCell ref="K1:M1"/>
  </mergeCells>
  <conditionalFormatting sqref="I25:I28">
    <cfRule type="dataBar" priority="1">
      <dataBar showValue="0">
        <cfvo type="num" val="0"/>
        <cfvo type="num" val="1"/>
        <color rgb="0010B981"/>
      </dataBar>
    </cfRule>
  </conditionalFormatting>
  <dataValidations count="3">
    <dataValidation sqref="C3" showDropDown="0" showInputMessage="0" showErrorMessage="0" allowBlank="0" type="list">
      <formula1>Calculos_Auxiliares!$I$5:$I$6</formula1>
    </dataValidation>
    <dataValidation sqref="F3" showDropDown="0" showInputMessage="0" showErrorMessage="0" allowBlank="0" type="list">
      <formula1>Calculos_Auxiliares!$J$5:$J$17</formula1>
    </dataValidation>
    <dataValidation sqref="I3" showDropDown="0" showInputMessage="0" showErrorMessage="0" allowBlank="0" type="list">
      <formula1>Calculos_Auxiliares!$K$5:$K$9</formula1>
    </dataValidation>
  </dataValidations>
  <printOptions headings="1" gridLines="0"/>
  <pageMargins left="0.75" right="0.75" top="1" bottom="1" header="0.5" footer="0.5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2026-10-24T10:53:36Z</dcterms:created>
  <dcterms:modified xmlns:dcterms="http://purl.org/dc/terms/" xmlns:xsi="http://www.w3.org/2001/XMLSchema-instance" xsi:type="dcterms:W3CDTF">2026-10-24T10:53:36Z</dcterms:modified>
</cp:coreProperties>
</file>