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natsübersicht" sheetId="1" state="visible" r:id="rId3"/>
    <sheet name="Beitragsdetails" sheetId="2" state="visible" r:id="rId4"/>
    <sheet name="Kanäle" sheetId="3" state="visible" r:id="rId5"/>
    <sheet name="Pillars und Listen" sheetId="4" state="visible" r:id="rId6"/>
  </sheets>
  <definedNames>
    <definedName function="false" hidden="false" localSheetId="1" name="_xlnm.Print_Area" vbProcedure="false">Beitragsdetails!$A$1:$J$24</definedName>
    <definedName function="false" hidden="false" localSheetId="2" name="_xlnm.Print_Area" vbProcedure="false">Kanäle!$A$1:$E$16</definedName>
    <definedName function="false" hidden="false" localSheetId="0" name="_xlnm.Print_Area" vbProcedure="false">Monatsübersicht!$A$1:$H$59</definedName>
    <definedName function="false" hidden="false" localSheetId="3" name="_xlnm.Print_Area" vbProcedure="false">'Pillars und Listen'!$A$1:$E$28</definedName>
    <definedName function="false" hidden="false" name="Channels" vbProcedure="false">'Pillars und Listen'!$C$19:$C$25</definedName>
    <definedName function="false" hidden="false" name="Formats" vbProcedure="false">'Pillars und Listen'!$B$19:$B$23</definedName>
    <definedName function="false" hidden="false" name="GridStart" vbProcedure="false">'Pillars und Listen'!$C$8</definedName>
    <definedName function="false" hidden="false" name="MonthEnd" vbProcedure="false">'Pillars und Listen'!$C$7</definedName>
    <definedName function="false" hidden="false" name="MonthStart" vbProcedure="false">'Pillars und Listen'!$C$6</definedName>
    <definedName function="false" hidden="false" name="Pillars" vbProcedure="false">'Pillars und Listen'!$B$11:$B$14</definedName>
    <definedName function="false" hidden="false" name="PillarTargets" vbProcedure="false">'Pillars und Listen'!$C$11:$C$14</definedName>
    <definedName function="false" hidden="false" name="SelMonth" vbProcedure="false">'Pillars und Listen'!$C$4</definedName>
    <definedName function="false" hidden="false" name="SelYear" vbProcedure="false">'Pillars und Listen'!$C$5</definedName>
    <definedName function="false" hidden="false" name="Statuses" vbProcedure="false">'Pillars und Listen'!$D$19:$D$24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<sst xmlns="http://schemas.openxmlformats.org/spreadsheetml/2006/main" count="337" uniqueCount="195">
  <si>
    <t xml:space="preserve">Füllt sich automatisch aus dem Blatt Beitragsdetails (erster Beitrag des Tages; (+1) heißt: weitere Beiträge am selben Tag). Monat und Jahr im Blatt Pillars und Listen wechseln.</t>
  </si>
  <si>
    <t xml:space="preserve">Pillars:</t>
  </si>
  <si>
    <t xml:space="preserve">KW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</si>
  <si>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</si>
  <si>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</si>
  <si>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</si>
  <si>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</si>
  <si>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</si>
  <si>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</si>
  <si>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</si>
  <si>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Pillar</t>
  </si>
  <si>
    <t xml:space="preserve">Thema &amp; Hook</t>
  </si>
  <si>
    <t xml:space="preserve">Format · Kanal</t>
  </si>
  <si>
    <t xml:space="preserve">Hypothetisches Beispiel — orova.vn</t>
  </si>
  <si>
    <t xml:space="preserve">Pillar-Quote (Beiträge im gewählten Monat)</t>
  </si>
  <si>
    <t xml:space="preserve">Content Pillar</t>
  </si>
  <si>
    <t xml:space="preserve">Zielquote</t>
  </si>
  <si>
    <t xml:space="preserve">Anzahl Beiträge</t>
  </si>
  <si>
    <t xml:space="preserve">Ist-Anteil</t>
  </si>
  <si>
    <t xml:space="preserve">Abweichung (Prozentpunkte)</t>
  </si>
  <si>
    <t xml:space="preserve">Anteil alle Zeilen (COUNTIF)</t>
  </si>
  <si>
    <t xml:space="preserve">Summe</t>
  </si>
  <si>
    <t xml:space="preserve">Nach Kanal</t>
  </si>
  <si>
    <t xml:space="preserve">Nach Status</t>
  </si>
  <si>
    <t xml:space="preserve">Plattform / Kanal</t>
  </si>
  <si>
    <t xml:space="preserve">Anzahl</t>
  </si>
  <si>
    <t xml:space="preserve">Status</t>
  </si>
  <si>
    <t xml:space="preserve">Erfolgsmessung nach vier Wochen</t>
  </si>
  <si>
    <t xml:space="preserve">Kennzahl</t>
  </si>
  <si>
    <t xml:space="preserve">Was du prüfst</t>
  </si>
  <si>
    <t xml:space="preserve">Wo du die Zahl findest</t>
  </si>
  <si>
    <t xml:space="preserve">Veröffentlichungs-Disziplin</t>
  </si>
  <si>
    <t xml:space="preserve">Wurden die geplanten Beiträge termingerecht ausgespielt?</t>
  </si>
  <si>
    <t xml:space="preserve">Abgleich dieser Tabelle mit dem Feed</t>
  </si>
  <si>
    <t xml:space="preserve">Interaktionsrate je Content Pillar</t>
  </si>
  <si>
    <t xml:space="preserve">Welche Säule erzeugt die meisten Kommentare, Shares und Speicherungen?</t>
  </si>
  <si>
    <t xml:space="preserve">Native Analytics, z. B. LinkedIn Page Analytics oder Meta Business Suite Einblicke</t>
  </si>
  <si>
    <t xml:space="preserve">Lead- und Klick-Generierung</t>
  </si>
  <si>
    <t xml:space="preserve">Führen Links in Beiträgen zu qualifizierten Website-Besuchen?</t>
  </si>
  <si>
    <t xml:space="preserve">UTM-Parameter und Google Analytics</t>
  </si>
  <si>
    <t xml:space="preserve">Zahlen einmal pro Monat in einer 30-minütigen Retrospektive bewerten; Formate ohne Resonanz über drei Monate streichen.</t>
  </si>
  <si>
    <t xml:space="preserve">Beitragsdetails</t>
  </si>
  <si>
    <t xml:space="preserve">Eine Zeile pro Beitrag. Dropdowns in Plattform / Kanal, Beitragsformat, Content Pillar und Status. Datum &amp; Uhrzeit im Format TT.MM.JJJJ HH:MM. Eingabezellen sind bis Zeile 204 frei.</t>
  </si>
  <si>
    <t xml:space="preserve">Datum &amp; Uhrzeit</t>
  </si>
  <si>
    <t xml:space="preserve">Beitragsformat</t>
  </si>
  <si>
    <t xml:space="preserve">Beitrags-Copy</t>
  </si>
  <si>
    <t xml:space="preserve">Asset-Link</t>
  </si>
  <si>
    <t xml:space="preserve">Hashtags &amp; Link-Ziel</t>
  </si>
  <si>
    <t xml:space="preserve">Verantwortlich</t>
  </si>
  <si>
    <t xml:space="preserve">Datum (Hilfsspalte)</t>
  </si>
  <si>
    <t xml:space="preserve">LinkedIn</t>
  </si>
  <si>
    <t xml:space="preserve">Text</t>
  </si>
  <si>
    <t xml:space="preserve">Know-how</t>
  </si>
  <si>
    <t xml:space="preserve">3 Fragen vor dem ersten Workflow | „Bevor ihr automatisiert, klärt diese drei Fragen.“</t>
  </si>
  <si>
    <t xml:space="preserve">Wer macht was, wo liegen die Daten, wer gibt frei? Drei Fragen, die wir vor jedem Projekt stellen.</t>
  </si>
  <si>
    <t xml:space="preserve">—</t>
  </si>
  <si>
    <t xml:space="preserve">#Prozessoptimierung · example.com/leitfaden-workflow</t>
  </si>
  <si>
    <t xml:space="preserve">Lena</t>
  </si>
  <si>
    <t xml:space="preserve">Eingeplant</t>
  </si>
  <si>
    <t xml:space="preserve">Instagram</t>
  </si>
  <si>
    <t xml:space="preserve">Karussell</t>
  </si>
  <si>
    <t xml:space="preserve">Vertrauensaufbau</t>
  </si>
  <si>
    <t xml:space="preserve">Ein Tag im Entwicklerteam | „So läuft unser Code-Review am Dienstag.“</t>
  </si>
  <si>
    <t xml:space="preserve">Wischt durch den Ablauf: Ticket, Review, Merge. Wer prüft was?</t>
  </si>
  <si>
    <t xml:space="preserve">drive.google.com/redaktion/20261103_Instagram_CodeReview_01.png</t>
  </si>
  <si>
    <t xml:space="preserve">#Teameinblicke #Softwareentwicklung #B2B</t>
  </si>
  <si>
    <t xml:space="preserve">Jonas</t>
  </si>
  <si>
    <t xml:space="preserve">Threads</t>
  </si>
  <si>
    <t xml:space="preserve">Interaktion</t>
  </si>
  <si>
    <t xml:space="preserve">Umfrage: Wo verliert euer Team am meisten Zeit?</t>
  </si>
  <si>
    <t xml:space="preserve">Meetings, E-Mails oder Freigaben? Schreibt eure Antwort in die Kommentare.</t>
  </si>
  <si>
    <t xml:space="preserve">Miriam</t>
  </si>
  <si>
    <t xml:space="preserve">TikTok</t>
  </si>
  <si>
    <t xml:space="preserve">Reel/Short</t>
  </si>
  <si>
    <t xml:space="preserve">Webinar-Clip 1: Prozesse in 3 Schritten | „Was kommt vor dem Tool-Kauf?“</t>
  </si>
  <si>
    <t xml:space="preserve">Kurzclip aus unserem Webinar, 9:16 mit Untertiteln.</t>
  </si>
  <si>
    <t xml:space="preserve">drive.google.com/redaktion/20261105_TikTok_Webinar_01.mp4</t>
  </si>
  <si>
    <t xml:space="preserve">#Prozesse #B2B</t>
  </si>
  <si>
    <t xml:space="preserve">Single Image</t>
  </si>
  <si>
    <t xml:space="preserve">Kundenbeispiel: Wie ein Logistikteam Freigaben ordnet</t>
  </si>
  <si>
    <t xml:space="preserve">Ein Ablauf, eine verantwortliche Person: So hat das Team seine Freigaben neu sortiert.</t>
  </si>
  <si>
    <t xml:space="preserve">drive.google.com/redaktion/20261106_LinkedIn_Kundenbeispiel_01.png</t>
  </si>
  <si>
    <t xml:space="preserve">example.com/kundenbeispiele</t>
  </si>
  <si>
    <t xml:space="preserve">Leitfaden: Prozesslandkarte in 5 Folien | „Speichern für die nächste Teamsitzung.“</t>
  </si>
  <si>
    <t xml:space="preserve">Fünf Folien, ein Ziel: alle Schritte eines Prozesses auf einer Seite.</t>
  </si>
  <si>
    <t xml:space="preserve">drive.google.com/redaktion/20261109_LinkedIn_Prozesslandkarte_01.pdf</t>
  </si>
  <si>
    <t xml:space="preserve">#Prozessoptimierung · example.com/prozesslandkarte</t>
  </si>
  <si>
    <t xml:space="preserve">Freigegeben</t>
  </si>
  <si>
    <t xml:space="preserve">Frage an die Community: Was würdet ihr zuerst automatisieren?</t>
  </si>
  <si>
    <t xml:space="preserve">Rechnungen, Urlaubsanträge oder Reportings? Stimmt in der Story ab.</t>
  </si>
  <si>
    <t xml:space="preserve">drive.google.com/redaktion/20261110_Instagram_Umfrage_01.png</t>
  </si>
  <si>
    <t xml:space="preserve">#Automatisierung #Teamarbeit</t>
  </si>
  <si>
    <t xml:space="preserve">Facebook Page</t>
  </si>
  <si>
    <t xml:space="preserve">Unsere Werte: Warum wir jeden Freitag Release-Notes schreiben</t>
  </si>
  <si>
    <t xml:space="preserve">Transparenz beginnt intern. Ein Blick in unser Freitagsritual.</t>
  </si>
  <si>
    <t xml:space="preserve">drive.google.com/redaktion/20261111_Facebook_ReleaseNotes_01.png</t>
  </si>
  <si>
    <t xml:space="preserve">example.com/ueber-uns</t>
  </si>
  <si>
    <t xml:space="preserve">Link</t>
  </si>
  <si>
    <t xml:space="preserve">Angebot</t>
  </si>
  <si>
    <t xml:space="preserve">Webinar-Anmeldung: Prozessoptimierung im Mittelstand</t>
  </si>
  <si>
    <t xml:space="preserve">Live-Demo mit Fragerunde. Jetzt Platz sichern.</t>
  </si>
  <si>
    <t xml:space="preserve">drive.google.com/redaktion/20261112_LinkedIn_Webinar_01.png</t>
  </si>
  <si>
    <t xml:space="preserve">#Webinar · example.com/webinar</t>
  </si>
  <si>
    <t xml:space="preserve">YouTube</t>
  </si>
  <si>
    <t xml:space="preserve">Webinar-Clip 2: Häufige Fehler bei der Prozessdoku</t>
  </si>
  <si>
    <t xml:space="preserve">Shorts, 9:16, mit Untertiteln. Titel und Veröffentlichungszeitpunkt im Studio planen.</t>
  </si>
  <si>
    <t xml:space="preserve">drive.google.com/redaktion/20261113_YouTube_Webinar_02.mp4</t>
  </si>
  <si>
    <t xml:space="preserve">#Shorts #Prozesse</t>
  </si>
  <si>
    <t xml:space="preserve">Review</t>
  </si>
  <si>
    <t xml:space="preserve">Checkliste: Ist euer Prozess bereit für ein Tool?</t>
  </si>
  <si>
    <t xml:space="preserve">Sechs Fragen zum Durchwischen. Speichern und im Team besprechen.</t>
  </si>
  <si>
    <t xml:space="preserve">drive.google.com/redaktion/20261116_Instagram_Checkliste_01.png</t>
  </si>
  <si>
    <t xml:space="preserve">#Checkliste #Digitalisierung #B2B</t>
  </si>
  <si>
    <t xml:space="preserve">Teameinblick: Was unser Support aus häufigen Tickets lernt</t>
  </si>
  <si>
    <t xml:space="preserve">Drei Muster, die uns im Support immer wieder begegnen, und was wir daraus ändern.</t>
  </si>
  <si>
    <t xml:space="preserve">#Kundensupport</t>
  </si>
  <si>
    <t xml:space="preserve">These zur Diskussion: Ohne Freigabeprozess kein Redaktionsplan</t>
  </si>
  <si>
    <t xml:space="preserve">Stimmt ihr zu? Oder klappt es bei euch auch ohne?</t>
  </si>
  <si>
    <t xml:space="preserve">Webinar-Clip 3: Wer gibt frei? | „Eine Person, eine Entscheidung.“</t>
  </si>
  <si>
    <t xml:space="preserve">Kurzclip, 9:16, Untertitel geprüft.</t>
  </si>
  <si>
    <t xml:space="preserve">drive.google.com/redaktion/20261119_TikTok_Webinar_03.mp4</t>
  </si>
  <si>
    <t xml:space="preserve">#Teamarbeit #B2B</t>
  </si>
  <si>
    <t xml:space="preserve">Entwurf</t>
  </si>
  <si>
    <t xml:space="preserve">Hinter den Kulissen: Unser Planungsmeeting in einer Minute</t>
  </si>
  <si>
    <t xml:space="preserve">So planen wir die nächste Woche: Board, Status, Freigabe.</t>
  </si>
  <si>
    <t xml:space="preserve">drive.google.com/redaktion/20261120_Instagram_Planung_01.mp4</t>
  </si>
  <si>
    <t xml:space="preserve">#BehindTheScenes #Teameinblicke</t>
  </si>
  <si>
    <t xml:space="preserve">Branchenanalyse: Was Mittelständler bei der Tool-Auswahl prüfen</t>
  </si>
  <si>
    <t xml:space="preserve">Fünf Kriterien als PDF-Dokument zum Durchblättern.</t>
  </si>
  <si>
    <t xml:space="preserve">drive.google.com/redaktion/20261123_LinkedIn_Toolauswahl_01.pdf</t>
  </si>
  <si>
    <t xml:space="preserve">#Mittelstand · example.com/toolauswahl</t>
  </si>
  <si>
    <t xml:space="preserve">Frage der Woche: Excel oder Planungstool?</t>
  </si>
  <si>
    <t xml:space="preserve">Womit plant euer Team? Wir sind gespannt auf eure Erfahrungen.</t>
  </si>
  <si>
    <t xml:space="preserve">example.com/blog</t>
  </si>
  <si>
    <t xml:space="preserve">Telegram</t>
  </si>
  <si>
    <t xml:space="preserve">Neu im Team: unsere Kollegin im Produktteam</t>
  </si>
  <si>
    <t xml:space="preserve">Drei Fragen an unsere neue Kollegin zur ersten Woche.</t>
  </si>
  <si>
    <t xml:space="preserve">drive.google.com/redaktion/20261125_Telegram_Team_01.png</t>
  </si>
  <si>
    <t xml:space="preserve">Idee</t>
  </si>
  <si>
    <t xml:space="preserve">Produktvorstellung: Die neue Freigabe-Funktion in 4 Slides</t>
  </si>
  <si>
    <t xml:space="preserve">Entwurf, Review, Freigabe: so sieht der Ablauf im Produkt aus. Link in der Bio.</t>
  </si>
  <si>
    <t xml:space="preserve">drive.google.com/redaktion/20261126_Instagram_Freigabe_01.png</t>
  </si>
  <si>
    <t xml:space="preserve">#Produktupdate · example.com/freigabe</t>
  </si>
  <si>
    <t xml:space="preserve">Webinar-Clip 4: Prozesse messen | „Welche Kennzahl zuerst?“</t>
  </si>
  <si>
    <t xml:space="preserve">Shorts, 9:16, mit Untertiteln.</t>
  </si>
  <si>
    <t xml:space="preserve">drive.google.com/redaktion/20261127_YouTube_Webinar_04.mp4</t>
  </si>
  <si>
    <t xml:space="preserve">#Shorts #Kennzahlen</t>
  </si>
  <si>
    <t xml:space="preserve">Kanäle (Kanalmatrix)</t>
  </si>
  <si>
    <t xml:space="preserve">Referenzblatt je Kanal. Technische Vorgaben (Bildgrößen, Zeichen- und Dateigrenzen) direkt aus der offiziellen Hilfe übernehmen und das Prüfdatum notieren. Gelbe Zellen ausfüllen.</t>
  </si>
  <si>
    <t xml:space="preserve">Plattform</t>
  </si>
  <si>
    <t xml:space="preserve">Typische Formate im Plan</t>
  </si>
  <si>
    <t xml:space="preserve">Was du in der Matrix festhältst</t>
  </si>
  <si>
    <t xml:space="preserve">Wo du die Vorgaben prüfst</t>
  </si>
  <si>
    <t xml:space="preserve">Zuletzt geprüft am</t>
  </si>
  <si>
    <t xml:space="preserve">Textbeitrag, Einzelbild, Dokument (PDF)</t>
  </si>
  <si>
    <t xml:space="preserve">Format, Seitenverhältnis, angepeilte Textlänge, Frequenz</t>
  </si>
  <si>
    <t xml:space="preserve">LinkedIn Hilfe</t>
  </si>
  <si>
    <t xml:space="preserve">Karussell, Reel (vertikal), Einzelbild</t>
  </si>
  <si>
    <t xml:space="preserve">Seitenverhältnis je Format, Anzahl Slides, Frequenz</t>
  </si>
  <si>
    <t xml:space="preserve">Instagram-Hilfebereich / Meta Business Suite</t>
  </si>
  <si>
    <t xml:space="preserve">Bildbeitrag, Linkpost, Video, Reel</t>
  </si>
  <si>
    <t xml:space="preserve">Format, Link-Ziel, Frequenz</t>
  </si>
  <si>
    <t xml:space="preserve">Meta Business Suite Hilfe</t>
  </si>
  <si>
    <t xml:space="preserve">Kurzvideo (vertikal)</t>
  </si>
  <si>
    <t xml:space="preserve">Videolänge, Untertitel ja/nein, Frequenz</t>
  </si>
  <si>
    <t xml:space="preserve">TikTok-Hilfecenter</t>
  </si>
  <si>
    <t xml:space="preserve">Shorts, horizontales Video</t>
  </si>
  <si>
    <t xml:space="preserve">Format, Titel, geplanter Veröffentlichungszeitpunkt</t>
  </si>
  <si>
    <t xml:space="preserve">YouTube-Hilfe</t>
  </si>
  <si>
    <t xml:space="preserve">Textbeitrag, Bild, Karussell</t>
  </si>
  <si>
    <t xml:space="preserve">Textlänge, Frequenz</t>
  </si>
  <si>
    <t xml:space="preserve">Threads-Hilfebereich</t>
  </si>
  <si>
    <t xml:space="preserve">Kanal-Nachricht, Foto-Album</t>
  </si>
  <si>
    <t xml:space="preserve">Format, Frequenz</t>
  </si>
  <si>
    <t xml:space="preserve">Telegram FAQ</t>
  </si>
  <si>
    <t xml:space="preserve">Content Pillars und Listen</t>
  </si>
  <si>
    <t xml:space="preserve">Monat und Jahr hier wählen. Die Monatsübersicht passt sich automatisch an. Gelbe Zellen kannst du bearbeiten.</t>
  </si>
  <si>
    <t xml:space="preserve">Monat</t>
  </si>
  <si>
    <t xml:space="preserve">Jahr</t>
  </si>
  <si>
    <t xml:space="preserve">Erster Tag des Monats</t>
  </si>
  <si>
    <t xml:space="preserve">Letzter Tag des Monats</t>
  </si>
  <si>
    <t xml:space="preserve">Kalenderraster beginnt (Montag)</t>
  </si>
  <si>
    <t xml:space="preserve">Farbe im Kalender</t>
  </si>
  <si>
    <t xml:space="preserve">Typische Inhalte</t>
  </si>
  <si>
    <t xml:space="preserve">Blau</t>
  </si>
  <si>
    <t xml:space="preserve">Know-how und Problemlösung: Leitfäden, Praxistipps, Branchenanalysen</t>
  </si>
  <si>
    <t xml:space="preserve">Grün</t>
  </si>
  <si>
    <t xml:space="preserve">Kundenbeispiele, Teameinblicke, Unternehmenswerte</t>
  </si>
  <si>
    <t xml:space="preserve">Orange</t>
  </si>
  <si>
    <t xml:space="preserve">Interaktion und Dialog: Meinungsumfragen, Diskussionen, Fragen an die Community</t>
  </si>
  <si>
    <t xml:space="preserve">Lila</t>
  </si>
  <si>
    <t xml:space="preserve">Angebot und Konvertierung: Produktvorstellungen, Fallstudien, Webinaranmeldungen</t>
  </si>
  <si>
    <t xml:space="preserve">Die Aufteilung 40/30/20/10 ist ein hypothetisches Beispiel (20 Beiträge = 8 / 6 / 4 / 2). Passe die Quoten an deine eigenen Ziele an (Summe 100 %).</t>
  </si>
  <si>
    <t xml:space="preserve">Veröffentlicht</t>
  </si>
  <si>
    <t xml:space="preserve">Diese Listen speisen die Dropdowns im Blatt Beitragsdetails. Text direkt in den Zellen ändern.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</si>
</sst>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"/>
    <numFmt numFmtId="166" formatCode="0%"/>
    <numFmt numFmtId="167" formatCode="\+0.0;\-0.0;0.0"/>
    <numFmt numFmtId="168" formatCode="dd\.mm\.yyyy\ hh:mm"/>
    <numFmt numFmtId="169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F2F2F2"/>
        <bgColor rgb="FFF7F7F7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8DC"/>
        <bgColor rgb="FFFFF2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0" fillId="12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12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0" fillId="1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>
          <bgColor rgb="FFE3E3E3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8" type="wholeTable"/>
      <tableStyleElement dxfId="19" type="firstColumnStripe"/>
      <tableStyleElement dxfId="20" type="firstRowStripe"/>
      <tableStyleElement dxfId="21" type="lastColumn"/>
      <tableStyleElement dxfId="22" type="firstColumn"/>
      <tableStyleElement dxfId="23" type="headerRow"/>
      <tableStyleElement dxfId="24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J204" headerRowCount="1" totalsRowCount="0" totalsRowShown="0">
  <autoFilter ref="A4:J204"/>
  <tableColumns count="10">
    <tableColumn id="1" name="Datum &amp; Uhrzeit"/>
    <tableColumn id="2" name="Plattform / Kanal"/>
    <tableColumn id="3" name="Beitragsformat"/>
    <tableColumn id="4" name="Content Pillar"/>
    <tableColumn id="5" name="Thema &amp; Hook"/>
    <tableColumn id="6" name="Beitrags-Copy"/>
    <tableColumn id="7" name="Asset-Link"/>
    <tableColumn id="8" name="Hashtags &amp; Link-Ziel"/>
    <tableColumn id="9" name="Verantwortlich"/>
    <tableColumn id="10" name="Statu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"Monatsübersicht — "&amp;CHOOSE(SelMonth,"Januar","Februar","März","April","Mai","Juni","Juli","August","September","Oktober","November","Dezember")&amp;" "&amp;SelYear</f>
        <v>Monatsübersicht — November 2026</v>
      </c>
    </row>
    <row r="2" customFormat="false" ht="15" hidden="false" customHeight="false" outlineLevel="0" collapsed="false">
      <c r="A2" s="2" t="s">
        <v>0</v>
      </c>
    </row>
    <row r="3" customFormat="false" ht="15" hidden="false" customHeight="false" outlineLevel="0" collapsed="false">
      <c r="A3" s="3" t="s">
        <v>1</v>
      </c>
      <c r="B3" s="4" t="str">
        <f aca="false">INDEX(Pillars,1)</f>
        <v>Know-how</v>
      </c>
      <c r="C3" s="5" t="str">
        <f aca="false">INDEX(Pillars,2)</f>
        <v>Vertrauensaufbau</v>
      </c>
      <c r="D3" s="6" t="str">
        <f aca="false">INDEX(Pillars,3)</f>
        <v>Interaktion</v>
      </c>
      <c r="E3" s="7" t="str">
        <f aca="false">INDEX(Pillars,4)</f>
        <v>Angebot</v>
      </c>
    </row>
    <row r="4" customFormat="false" ht="15" hidden="false" customHeight="false" outlineLevel="0" collapsed="false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</row>
    <row r="5" customFormat="false" ht="18" hidden="false" customHeight="true" outlineLevel="0" collapsed="false">
      <c r="A5" s="10" t="str">
        <f aca="false">IF(AND(MONTH((GridStart+0))&lt;&gt;SelMonth,MONTH((GridStart+0)+6)&lt;&gt;SelMonth),"","KW "&amp;INT(((GridStart+0)+3-DATE(YEAR((GridStart+0)+3),1,1))/7)+1)</f>
        <v>KW 44</v>
      </c>
      <c r="B5" s="11" t="str">
        <f aca="false">IF(MONTH((GridStart+0))=SelMonth,(GridStart+0),"")</f>
        <v/>
      </c>
      <c r="C5" s="11" t="str">
        <f aca="false">IF(MONTH((GridStart+1))=SelMonth,(GridStart+1),"")</f>
        <v/>
      </c>
      <c r="D5" s="11" t="str">
        <f aca="false">IF(MONTH((GridStart+2))=SelMonth,(GridStart+2),"")</f>
        <v/>
      </c>
      <c r="E5" s="11" t="str">
        <f aca="false">IF(MONTH((GridStart+3))=SelMonth,(GridStart+3),"")</f>
        <v/>
      </c>
      <c r="F5" s="11" t="str">
        <f aca="false">IF(MONTH((GridStart+4))=SelMonth,(GridStart+4),"")</f>
        <v/>
      </c>
      <c r="G5" s="12" t="str">
        <f aca="false">IF(MONTH((GridStart+5))=SelMonth,(GridStart+5),"")</f>
        <v/>
      </c>
      <c r="H5" s="12" t="n">
        <f aca="false">IF(MONTH((GridStart+6))=SelMonth,(GridStart+6),"")</f>
        <v>46327</v>
      </c>
    </row>
    <row r="6" customFormat="false" ht="15" hidden="false" customHeight="true" outlineLevel="0" collapsed="false">
      <c r="A6" s="13" t="s">
        <v>10</v>
      </c>
      <c r="B6" s="14" t="str">
        <f aca="false">IF(B5="","",IFERROR(INDEX(Beitragsdetails!$D$5:$D$204,MATCH(B5,Beitragsdetails!$L$5:$L$204,0)),""))</f>
        <v/>
      </c>
      <c r="C6" s="14" t="str">
        <f aca="false">IF(C5="","",IFERROR(INDEX(Beitragsdetails!$D$5:$D$204,MATCH(C5,Beitragsdetails!$L$5:$L$204,0)),""))</f>
        <v/>
      </c>
      <c r="D6" s="14" t="str">
        <f aca="false">IF(D5="","",IFERROR(INDEX(Beitragsdetails!$D$5:$D$204,MATCH(D5,Beitragsdetails!$L$5:$L$204,0)),""))</f>
        <v/>
      </c>
      <c r="E6" s="14" t="str">
        <f aca="false">IF(E5="","",IFERROR(INDEX(Beitragsdetails!$D$5:$D$204,MATCH(E5,Beitragsdetails!$L$5:$L$204,0)),""))</f>
        <v/>
      </c>
      <c r="F6" s="14" t="str">
        <f aca="false">IF(F5="","",IFERROR(INDEX(Beitragsdetails!$D$5:$D$204,MATCH(F5,Beitragsdetails!$L$5:$L$204,0)),""))</f>
        <v/>
      </c>
      <c r="G6" s="15" t="str">
        <f aca="false">IF(G5="","",IFERROR(INDEX(Beitragsdetails!$D$5:$D$204,MATCH(G5,Beitragsdetails!$L$5:$L$204,0)),""))</f>
        <v/>
      </c>
      <c r="H6" s="15" t="str">
        <f aca="false">IF(H5="","",IFERROR(INDEX(Beitragsdetails!$D$5:$D$204,MATCH(H5,Beitragsdetails!$L$5:$L$204,0)),""))</f>
        <v/>
      </c>
    </row>
    <row r="7" customFormat="false" ht="43.5" hidden="false" customHeight="true" outlineLevel="0" collapsed="false">
      <c r="A7" s="13" t="s">
        <v>11</v>
      </c>
      <c r="B7" s="16" t="str">
        <f aca="false">IF(B5="","",IFERROR(INDEX(Beitragsdetails!$E$5:$E$204,MATCH(B5,Beitragsdetails!$L$5:$L$204,0)),""))</f>
        <v/>
      </c>
      <c r="C7" s="16" t="str">
        <f aca="false">IF(C5="","",IFERROR(INDEX(Beitragsdetails!$E$5:$E$204,MATCH(C5,Beitragsdetails!$L$5:$L$204,0)),""))</f>
        <v/>
      </c>
      <c r="D7" s="16" t="str">
        <f aca="false">IF(D5="","",IFERROR(INDEX(Beitragsdetails!$E$5:$E$204,MATCH(D5,Beitragsdetails!$L$5:$L$204,0)),""))</f>
        <v/>
      </c>
      <c r="E7" s="16" t="str">
        <f aca="false">IF(E5="","",IFERROR(INDEX(Beitragsdetails!$E$5:$E$204,MATCH(E5,Beitragsdetails!$L$5:$L$204,0)),""))</f>
        <v/>
      </c>
      <c r="F7" s="16" t="str">
        <f aca="false">IF(F5="","",IFERROR(INDEX(Beitragsdetails!$E$5:$E$204,MATCH(F5,Beitragsdetails!$L$5:$L$204,0)),""))</f>
        <v/>
      </c>
      <c r="G7" s="17" t="str">
        <f aca="false">IF(G5="","",IFERROR(INDEX(Beitragsdetails!$E$5:$E$204,MATCH(G5,Beitragsdetails!$L$5:$L$204,0)),""))</f>
        <v/>
      </c>
      <c r="H7" s="17" t="str">
        <f aca="false">IF(H5="","",IFERROR(INDEX(Beitragsdetails!$E$5:$E$204,MATCH(H5,Beitragsdetails!$L$5:$L$204,0)),""))</f>
        <v/>
      </c>
    </row>
    <row r="8" customFormat="false" ht="27.75" hidden="false" customHeight="true" outlineLevel="0" collapsed="false">
      <c r="A8" s="18" t="s">
        <v>12</v>
      </c>
      <c r="B8" s="19" t="str">
        <f aca="false">IF(B5="","",IFERROR(INDEX(Beitragsdetails!$C$5:$C$204,MATCH(B5,Beitragsdetails!$L$5:$L$204,0))&amp;" · "&amp;INDEX(Beitragsdetails!$B$5:$B$204,MATCH(B5,Beitragsdetails!$L$5:$L$204,0))&amp;IF(COUNTIF(Beitragsdetails!$L$5:$L$204,B5)&gt;1," (+"&amp;(COUNTIF(Beitragsdetails!$L$5:$L$204,B5)-1)&amp;")",""),""))</f>
        <v/>
      </c>
      <c r="C8" s="19" t="str">
        <f aca="false">IF(C5="","",IFERROR(INDEX(Beitragsdetails!$C$5:$C$204,MATCH(C5,Beitragsdetails!$L$5:$L$204,0))&amp;" · "&amp;INDEX(Beitragsdetails!$B$5:$B$204,MATCH(C5,Beitragsdetails!$L$5:$L$204,0))&amp;IF(COUNTIF(Beitragsdetails!$L$5:$L$204,C5)&gt;1," (+"&amp;(COUNTIF(Beitragsdetails!$L$5:$L$204,C5)-1)&amp;")",""),""))</f>
        <v/>
      </c>
      <c r="D8" s="19" t="str">
        <f aca="false">IF(D5="","",IFERROR(INDEX(Beitragsdetails!$C$5:$C$204,MATCH(D5,Beitragsdetails!$L$5:$L$204,0))&amp;" · "&amp;INDEX(Beitragsdetails!$B$5:$B$204,MATCH(D5,Beitragsdetails!$L$5:$L$204,0))&amp;IF(COUNTIF(Beitragsdetails!$L$5:$L$204,D5)&gt;1," (+"&amp;(COUNTIF(Beitragsdetails!$L$5:$L$204,D5)-1)&amp;")",""),""))</f>
        <v/>
      </c>
      <c r="E8" s="19" t="str">
        <f aca="false">IF(E5="","",IFERROR(INDEX(Beitragsdetails!$C$5:$C$204,MATCH(E5,Beitragsdetails!$L$5:$L$204,0))&amp;" · "&amp;INDEX(Beitragsdetails!$B$5:$B$204,MATCH(E5,Beitragsdetails!$L$5:$L$204,0))&amp;IF(COUNTIF(Beitragsdetails!$L$5:$L$204,E5)&gt;1," (+"&amp;(COUNTIF(Beitragsdetails!$L$5:$L$204,E5)-1)&amp;")",""),""))</f>
        <v/>
      </c>
      <c r="F8" s="19" t="str">
        <f aca="false">IF(F5="","",IFERROR(INDEX(Beitragsdetails!$C$5:$C$204,MATCH(F5,Beitragsdetails!$L$5:$L$204,0))&amp;" · "&amp;INDEX(Beitragsdetails!$B$5:$B$204,MATCH(F5,Beitragsdetails!$L$5:$L$204,0))&amp;IF(COUNTIF(Beitragsdetails!$L$5:$L$204,F5)&gt;1," (+"&amp;(COUNTIF(Beitragsdetails!$L$5:$L$204,F5)-1)&amp;")",""),""))</f>
        <v/>
      </c>
      <c r="G8" s="20" t="str">
        <f aca="false">IF(G5="","",IFERROR(INDEX(Beitragsdetails!$C$5:$C$204,MATCH(G5,Beitragsdetails!$L$5:$L$204,0))&amp;" · "&amp;INDEX(Beitragsdetails!$B$5:$B$204,MATCH(G5,Beitragsdetails!$L$5:$L$204,0))&amp;IF(COUNTIF(Beitragsdetails!$L$5:$L$204,G5)&gt;1," (+"&amp;(COUNTIF(Beitragsdetails!$L$5:$L$204,G5)-1)&amp;")",""),""))</f>
        <v/>
      </c>
      <c r="H8" s="20" t="str">
        <f aca="false">IF(H5="","",IFERROR(INDEX(Beitragsdetails!$C$5:$C$204,MATCH(H5,Beitragsdetails!$L$5:$L$204,0))&amp;" · "&amp;INDEX(Beitragsdetails!$B$5:$B$204,MATCH(H5,Beitragsdetails!$L$5:$L$204,0))&amp;IF(COUNTIF(Beitragsdetails!$L$5:$L$204,H5)&gt;1," (+"&amp;(COUNTIF(Beitragsdetails!$L$5:$L$204,H5)-1)&amp;")",""),""))</f>
        <v/>
      </c>
    </row>
    <row r="9" customFormat="false" ht="18" hidden="false" customHeight="true" outlineLevel="0" collapsed="false">
      <c r="A9" s="10" t="str">
        <f aca="false">IF(AND(MONTH((GridStart+7))&lt;&gt;SelMonth,MONTH((GridStart+7)+6)&lt;&gt;SelMonth),"","KW "&amp;INT(((GridStart+7)+3-DATE(YEAR((GridStart+7)+3),1,1))/7)+1)</f>
        <v>KW 45</v>
      </c>
      <c r="B9" s="11" t="n">
        <f aca="false">IF(MONTH((GridStart+7))=SelMonth,(GridStart+7),"")</f>
        <v>46328</v>
      </c>
      <c r="C9" s="11" t="n">
        <f aca="false">IF(MONTH((GridStart+8))=SelMonth,(GridStart+8),"")</f>
        <v>46329</v>
      </c>
      <c r="D9" s="11" t="n">
        <f aca="false">IF(MONTH((GridStart+9))=SelMonth,(GridStart+9),"")</f>
        <v>46330</v>
      </c>
      <c r="E9" s="11" t="n">
        <f aca="false">IF(MONTH((GridStart+10))=SelMonth,(GridStart+10),"")</f>
        <v>46331</v>
      </c>
      <c r="F9" s="11" t="n">
        <f aca="false">IF(MONTH((GridStart+11))=SelMonth,(GridStart+11),"")</f>
        <v>46332</v>
      </c>
      <c r="G9" s="12" t="n">
        <f aca="false">IF(MONTH((GridStart+12))=SelMonth,(GridStart+12),"")</f>
        <v>46333</v>
      </c>
      <c r="H9" s="12" t="n">
        <f aca="false">IF(MONTH((GridStart+13))=SelMonth,(GridStart+13),"")</f>
        <v>46334</v>
      </c>
    </row>
    <row r="10" customFormat="false" ht="15" hidden="false" customHeight="true" outlineLevel="0" collapsed="false">
      <c r="A10" s="13" t="s">
        <v>10</v>
      </c>
      <c r="B10" s="14" t="str">
        <f aca="false">IF(B9="","",IFERROR(INDEX(Beitragsdetails!$D$5:$D$204,MATCH(B9,Beitragsdetails!$L$5:$L$204,0)),""))</f>
        <v>Know-how</v>
      </c>
      <c r="C10" s="14" t="str">
        <f aca="false">IF(C9="","",IFERROR(INDEX(Beitragsdetails!$D$5:$D$204,MATCH(C9,Beitragsdetails!$L$5:$L$204,0)),""))</f>
        <v>Vertrauensaufbau</v>
      </c>
      <c r="D10" s="14" t="str">
        <f aca="false">IF(D9="","",IFERROR(INDEX(Beitragsdetails!$D$5:$D$204,MATCH(D9,Beitragsdetails!$L$5:$L$204,0)),""))</f>
        <v>Interaktion</v>
      </c>
      <c r="E10" s="14" t="str">
        <f aca="false">IF(E9="","",IFERROR(INDEX(Beitragsdetails!$D$5:$D$204,MATCH(E9,Beitragsdetails!$L$5:$L$204,0)),""))</f>
        <v>Know-how</v>
      </c>
      <c r="F10" s="14" t="str">
        <f aca="false">IF(F9="","",IFERROR(INDEX(Beitragsdetails!$D$5:$D$204,MATCH(F9,Beitragsdetails!$L$5:$L$204,0)),""))</f>
        <v>Vertrauensaufbau</v>
      </c>
      <c r="G10" s="15" t="str">
        <f aca="false">IF(G9="","",IFERROR(INDEX(Beitragsdetails!$D$5:$D$204,MATCH(G9,Beitragsdetails!$L$5:$L$204,0)),""))</f>
        <v/>
      </c>
      <c r="H10" s="15" t="str">
        <f aca="false">IF(H9="","",IFERROR(INDEX(Beitragsdetails!$D$5:$D$204,MATCH(H9,Beitragsdetails!$L$5:$L$204,0)),""))</f>
        <v/>
      </c>
    </row>
    <row r="11" customFormat="false" ht="43.5" hidden="false" customHeight="true" outlineLevel="0" collapsed="false">
      <c r="A11" s="13" t="s">
        <v>11</v>
      </c>
      <c r="B11" s="16" t="str">
        <f aca="false">IF(B9="","",IFERROR(INDEX(Beitragsdetails!$E$5:$E$204,MATCH(B9,Beitragsdetails!$L$5:$L$204,0)),""))</f>
        <v>3 Fragen vor dem ersten Workflow | „Bevor ihr automatisiert, klärt diese drei Fragen.“</v>
      </c>
      <c r="C11" s="16" t="str">
        <f aca="false">IF(C9="","",IFERROR(INDEX(Beitragsdetails!$E$5:$E$204,MATCH(C9,Beitragsdetails!$L$5:$L$204,0)),""))</f>
        <v>Ein Tag im Entwicklerteam | „So läuft unser Code-Review am Dienstag.“</v>
      </c>
      <c r="D11" s="16" t="str">
        <f aca="false">IF(D9="","",IFERROR(INDEX(Beitragsdetails!$E$5:$E$204,MATCH(D9,Beitragsdetails!$L$5:$L$204,0)),""))</f>
        <v>Umfrage: Wo verliert euer Team am meisten Zeit?</v>
      </c>
      <c r="E11" s="16" t="str">
        <f aca="false">IF(E9="","",IFERROR(INDEX(Beitragsdetails!$E$5:$E$204,MATCH(E9,Beitragsdetails!$L$5:$L$204,0)),""))</f>
        <v>Webinar-Clip 1: Prozesse in 3 Schritten | „Was kommt vor dem Tool-Kauf?“</v>
      </c>
      <c r="F11" s="16" t="str">
        <f aca="false">IF(F9="","",IFERROR(INDEX(Beitragsdetails!$E$5:$E$204,MATCH(F9,Beitragsdetails!$L$5:$L$204,0)),""))</f>
        <v>Kundenbeispiel: Wie ein Logistikteam Freigaben ordnet</v>
      </c>
      <c r="G11" s="17" t="str">
        <f aca="false">IF(G9="","",IFERROR(INDEX(Beitragsdetails!$E$5:$E$204,MATCH(G9,Beitragsdetails!$L$5:$L$204,0)),""))</f>
        <v/>
      </c>
      <c r="H11" s="17" t="str">
        <f aca="false">IF(H9="","",IFERROR(INDEX(Beitragsdetails!$E$5:$E$204,MATCH(H9,Beitragsdetails!$L$5:$L$204,0)),""))</f>
        <v/>
      </c>
    </row>
    <row r="12" customFormat="false" ht="27.75" hidden="false" customHeight="true" outlineLevel="0" collapsed="false">
      <c r="A12" s="18" t="s">
        <v>12</v>
      </c>
      <c r="B12" s="19" t="str">
        <f aca="false">IF(B9="","",IFERROR(INDEX(Beitragsdetails!$C$5:$C$204,MATCH(B9,Beitragsdetails!$L$5:$L$204,0))&amp;" · "&amp;INDEX(Beitragsdetails!$B$5:$B$204,MATCH(B9,Beitragsdetails!$L$5:$L$204,0))&amp;IF(COUNTIF(Beitragsdetails!$L$5:$L$204,B9)&gt;1," (+"&amp;(COUNTIF(Beitragsdetails!$L$5:$L$204,B9)-1)&amp;")",""),""))</f>
        <v>Text · LinkedIn</v>
      </c>
      <c r="C12" s="19" t="str">
        <f aca="false">IF(C9="","",IFERROR(INDEX(Beitragsdetails!$C$5:$C$204,MATCH(C9,Beitragsdetails!$L$5:$L$204,0))&amp;" · "&amp;INDEX(Beitragsdetails!$B$5:$B$204,MATCH(C9,Beitragsdetails!$L$5:$L$204,0))&amp;IF(COUNTIF(Beitragsdetails!$L$5:$L$204,C9)&gt;1," (+"&amp;(COUNTIF(Beitragsdetails!$L$5:$L$204,C9)-1)&amp;")",""),""))</f>
        <v>Karussell · Instagram</v>
      </c>
      <c r="D12" s="19" t="str">
        <f aca="false">IF(D9="","",IFERROR(INDEX(Beitragsdetails!$C$5:$C$204,MATCH(D9,Beitragsdetails!$L$5:$L$204,0))&amp;" · "&amp;INDEX(Beitragsdetails!$B$5:$B$204,MATCH(D9,Beitragsdetails!$L$5:$L$204,0))&amp;IF(COUNTIF(Beitragsdetails!$L$5:$L$204,D9)&gt;1," (+"&amp;(COUNTIF(Beitragsdetails!$L$5:$L$204,D9)-1)&amp;")",""),""))</f>
        <v>Text · Threads</v>
      </c>
      <c r="E12" s="19" t="str">
        <f aca="false">IF(E9="","",IFERROR(INDEX(Beitragsdetails!$C$5:$C$204,MATCH(E9,Beitragsdetails!$L$5:$L$204,0))&amp;" · "&amp;INDEX(Beitragsdetails!$B$5:$B$204,MATCH(E9,Beitragsdetails!$L$5:$L$204,0))&amp;IF(COUNTIF(Beitragsdetails!$L$5:$L$204,E9)&gt;1," (+"&amp;(COUNTIF(Beitragsdetails!$L$5:$L$204,E9)-1)&amp;")",""),""))</f>
        <v>Reel/Short · TikTok</v>
      </c>
      <c r="F12" s="19" t="str">
        <f aca="false">IF(F9="","",IFERROR(INDEX(Beitragsdetails!$C$5:$C$204,MATCH(F9,Beitragsdetails!$L$5:$L$204,0))&amp;" · "&amp;INDEX(Beitragsdetails!$B$5:$B$204,MATCH(F9,Beitragsdetails!$L$5:$L$204,0))&amp;IF(COUNTIF(Beitragsdetails!$L$5:$L$204,F9)&gt;1," (+"&amp;(COUNTIF(Beitragsdetails!$L$5:$L$204,F9)-1)&amp;")",""),""))</f>
        <v>Single Image · LinkedIn</v>
      </c>
      <c r="G12" s="20" t="str">
        <f aca="false">IF(G9="","",IFERROR(INDEX(Beitragsdetails!$C$5:$C$204,MATCH(G9,Beitragsdetails!$L$5:$L$204,0))&amp;" · "&amp;INDEX(Beitragsdetails!$B$5:$B$204,MATCH(G9,Beitragsdetails!$L$5:$L$204,0))&amp;IF(COUNTIF(Beitragsdetails!$L$5:$L$204,G9)&gt;1," (+"&amp;(COUNTIF(Beitragsdetails!$L$5:$L$204,G9)-1)&amp;")",""),""))</f>
        <v/>
      </c>
      <c r="H12" s="20" t="str">
        <f aca="false">IF(H9="","",IFERROR(INDEX(Beitragsdetails!$C$5:$C$204,MATCH(H9,Beitragsdetails!$L$5:$L$204,0))&amp;" · "&amp;INDEX(Beitragsdetails!$B$5:$B$204,MATCH(H9,Beitragsdetails!$L$5:$L$204,0))&amp;IF(COUNTIF(Beitragsdetails!$L$5:$L$204,H9)&gt;1," (+"&amp;(COUNTIF(Beitragsdetails!$L$5:$L$204,H9)-1)&amp;")",""),""))</f>
        <v/>
      </c>
    </row>
    <row r="13" customFormat="false" ht="18" hidden="false" customHeight="true" outlineLevel="0" collapsed="false">
      <c r="A13" s="10" t="str">
        <f aca="false">IF(AND(MONTH((GridStart+14))&lt;&gt;SelMonth,MONTH((GridStart+14)+6)&lt;&gt;SelMonth),"","KW "&amp;INT(((GridStart+14)+3-DATE(YEAR((GridStart+14)+3),1,1))/7)+1)</f>
        <v>KW 46</v>
      </c>
      <c r="B13" s="11" t="n">
        <f aca="false">IF(MONTH((GridStart+14))=SelMonth,(GridStart+14),"")</f>
        <v>46335</v>
      </c>
      <c r="C13" s="11" t="n">
        <f aca="false">IF(MONTH((GridStart+15))=SelMonth,(GridStart+15),"")</f>
        <v>46336</v>
      </c>
      <c r="D13" s="11" t="n">
        <f aca="false">IF(MONTH((GridStart+16))=SelMonth,(GridStart+16),"")</f>
        <v>46337</v>
      </c>
      <c r="E13" s="11" t="n">
        <f aca="false">IF(MONTH((GridStart+17))=SelMonth,(GridStart+17),"")</f>
        <v>46338</v>
      </c>
      <c r="F13" s="11" t="n">
        <f aca="false">IF(MONTH((GridStart+18))=SelMonth,(GridStart+18),"")</f>
        <v>46339</v>
      </c>
      <c r="G13" s="12" t="n">
        <f aca="false">IF(MONTH((GridStart+19))=SelMonth,(GridStart+19),"")</f>
        <v>46340</v>
      </c>
      <c r="H13" s="12" t="n">
        <f aca="false">IF(MONTH((GridStart+20))=SelMonth,(GridStart+20),"")</f>
        <v>46341</v>
      </c>
    </row>
    <row r="14" customFormat="false" ht="15" hidden="false" customHeight="true" outlineLevel="0" collapsed="false">
      <c r="A14" s="13" t="s">
        <v>10</v>
      </c>
      <c r="B14" s="14" t="str">
        <f aca="false">IF(B13="","",IFERROR(INDEX(Beitragsdetails!$D$5:$D$204,MATCH(B13,Beitragsdetails!$L$5:$L$204,0)),""))</f>
        <v>Know-how</v>
      </c>
      <c r="C14" s="14" t="str">
        <f aca="false">IF(C13="","",IFERROR(INDEX(Beitragsdetails!$D$5:$D$204,MATCH(C13,Beitragsdetails!$L$5:$L$204,0)),""))</f>
        <v>Interaktion</v>
      </c>
      <c r="D14" s="14" t="str">
        <f aca="false">IF(D13="","",IFERROR(INDEX(Beitragsdetails!$D$5:$D$204,MATCH(D13,Beitragsdetails!$L$5:$L$204,0)),""))</f>
        <v>Vertrauensaufbau</v>
      </c>
      <c r="E14" s="14" t="str">
        <f aca="false">IF(E13="","",IFERROR(INDEX(Beitragsdetails!$D$5:$D$204,MATCH(E13,Beitragsdetails!$L$5:$L$204,0)),""))</f>
        <v>Angebot</v>
      </c>
      <c r="F14" s="14" t="str">
        <f aca="false">IF(F13="","",IFERROR(INDEX(Beitragsdetails!$D$5:$D$204,MATCH(F13,Beitragsdetails!$L$5:$L$204,0)),""))</f>
        <v>Know-how</v>
      </c>
      <c r="G14" s="15" t="str">
        <f aca="false">IF(G13="","",IFERROR(INDEX(Beitragsdetails!$D$5:$D$204,MATCH(G13,Beitragsdetails!$L$5:$L$204,0)),""))</f>
        <v/>
      </c>
      <c r="H14" s="15" t="str">
        <f aca="false">IF(H13="","",IFERROR(INDEX(Beitragsdetails!$D$5:$D$204,MATCH(H13,Beitragsdetails!$L$5:$L$204,0)),""))</f>
        <v/>
      </c>
    </row>
    <row r="15" customFormat="false" ht="43.5" hidden="false" customHeight="true" outlineLevel="0" collapsed="false">
      <c r="A15" s="13" t="s">
        <v>11</v>
      </c>
      <c r="B15" s="16" t="str">
        <f aca="false">IF(B13="","",IFERROR(INDEX(Beitragsdetails!$E$5:$E$204,MATCH(B13,Beitragsdetails!$L$5:$L$204,0)),""))</f>
        <v>Leitfaden: Prozesslandkarte in 5 Folien | „Speichern für die nächste Teamsitzung.“</v>
      </c>
      <c r="C15" s="16" t="str">
        <f aca="false">IF(C13="","",IFERROR(INDEX(Beitragsdetails!$E$5:$E$204,MATCH(C13,Beitragsdetails!$L$5:$L$204,0)),""))</f>
        <v>Frage an die Community: Was würdet ihr zuerst automatisieren?</v>
      </c>
      <c r="D15" s="16" t="str">
        <f aca="false">IF(D13="","",IFERROR(INDEX(Beitragsdetails!$E$5:$E$204,MATCH(D13,Beitragsdetails!$L$5:$L$204,0)),""))</f>
        <v>Unsere Werte: Warum wir jeden Freitag Release-Notes schreiben</v>
      </c>
      <c r="E15" s="16" t="str">
        <f aca="false">IF(E13="","",IFERROR(INDEX(Beitragsdetails!$E$5:$E$204,MATCH(E13,Beitragsdetails!$L$5:$L$204,0)),""))</f>
        <v>Webinar-Anmeldung: Prozessoptimierung im Mittelstand</v>
      </c>
      <c r="F15" s="16" t="str">
        <f aca="false">IF(F13="","",IFERROR(INDEX(Beitragsdetails!$E$5:$E$204,MATCH(F13,Beitragsdetails!$L$5:$L$204,0)),""))</f>
        <v>Webinar-Clip 2: Häufige Fehler bei der Prozessdoku</v>
      </c>
      <c r="G15" s="17" t="str">
        <f aca="false">IF(G13="","",IFERROR(INDEX(Beitragsdetails!$E$5:$E$204,MATCH(G13,Beitragsdetails!$L$5:$L$204,0)),""))</f>
        <v/>
      </c>
      <c r="H15" s="17" t="str">
        <f aca="false">IF(H13="","",IFERROR(INDEX(Beitragsdetails!$E$5:$E$204,MATCH(H13,Beitragsdetails!$L$5:$L$204,0)),""))</f>
        <v/>
      </c>
    </row>
    <row r="16" customFormat="false" ht="27.75" hidden="false" customHeight="true" outlineLevel="0" collapsed="false">
      <c r="A16" s="18" t="s">
        <v>12</v>
      </c>
      <c r="B16" s="19" t="str">
        <f aca="false">IF(B13="","",IFERROR(INDEX(Beitragsdetails!$C$5:$C$204,MATCH(B13,Beitragsdetails!$L$5:$L$204,0))&amp;" · "&amp;INDEX(Beitragsdetails!$B$5:$B$204,MATCH(B13,Beitragsdetails!$L$5:$L$204,0))&amp;IF(COUNTIF(Beitragsdetails!$L$5:$L$204,B13)&gt;1," (+"&amp;(COUNTIF(Beitragsdetails!$L$5:$L$204,B13)-1)&amp;")",""),""))</f>
        <v>Karussell · LinkedIn</v>
      </c>
      <c r="C16" s="19" t="str">
        <f aca="false">IF(C13="","",IFERROR(INDEX(Beitragsdetails!$C$5:$C$204,MATCH(C13,Beitragsdetails!$L$5:$L$204,0))&amp;" · "&amp;INDEX(Beitragsdetails!$B$5:$B$204,MATCH(C13,Beitragsdetails!$L$5:$L$204,0))&amp;IF(COUNTIF(Beitragsdetails!$L$5:$L$204,C13)&gt;1," (+"&amp;(COUNTIF(Beitragsdetails!$L$5:$L$204,C13)-1)&amp;")",""),""))</f>
        <v>Single Image · Instagram</v>
      </c>
      <c r="D16" s="19" t="str">
        <f aca="false">IF(D13="","",IFERROR(INDEX(Beitragsdetails!$C$5:$C$204,MATCH(D13,Beitragsdetails!$L$5:$L$204,0))&amp;" · "&amp;INDEX(Beitragsdetails!$B$5:$B$204,MATCH(D13,Beitragsdetails!$L$5:$L$204,0))&amp;IF(COUNTIF(Beitragsdetails!$L$5:$L$204,D13)&gt;1," (+"&amp;(COUNTIF(Beitragsdetails!$L$5:$L$204,D13)-1)&amp;")",""),""))</f>
        <v>Single Image · Facebook Page</v>
      </c>
      <c r="E16" s="19" t="str">
        <f aca="false">IF(E13="","",IFERROR(INDEX(Beitragsdetails!$C$5:$C$204,MATCH(E13,Beitragsdetails!$L$5:$L$204,0))&amp;" · "&amp;INDEX(Beitragsdetails!$B$5:$B$204,MATCH(E13,Beitragsdetails!$L$5:$L$204,0))&amp;IF(COUNTIF(Beitragsdetails!$L$5:$L$204,E13)&gt;1," (+"&amp;(COUNTIF(Beitragsdetails!$L$5:$L$204,E13)-1)&amp;")",""),""))</f>
        <v>Link · LinkedIn</v>
      </c>
      <c r="F16" s="19" t="str">
        <f aca="false">IF(F13="","",IFERROR(INDEX(Beitragsdetails!$C$5:$C$204,MATCH(F13,Beitragsdetails!$L$5:$L$204,0))&amp;" · "&amp;INDEX(Beitragsdetails!$B$5:$B$204,MATCH(F13,Beitragsdetails!$L$5:$L$204,0))&amp;IF(COUNTIF(Beitragsdetails!$L$5:$L$204,F13)&gt;1," (+"&amp;(COUNTIF(Beitragsdetails!$L$5:$L$204,F13)-1)&amp;")",""),""))</f>
        <v>Reel/Short · YouTube</v>
      </c>
      <c r="G16" s="20" t="str">
        <f aca="false">IF(G13="","",IFERROR(INDEX(Beitragsdetails!$C$5:$C$204,MATCH(G13,Beitragsdetails!$L$5:$L$204,0))&amp;" · "&amp;INDEX(Beitragsdetails!$B$5:$B$204,MATCH(G13,Beitragsdetails!$L$5:$L$204,0))&amp;IF(COUNTIF(Beitragsdetails!$L$5:$L$204,G13)&gt;1," (+"&amp;(COUNTIF(Beitragsdetails!$L$5:$L$204,G13)-1)&amp;")",""),""))</f>
        <v/>
      </c>
      <c r="H16" s="20" t="str">
        <f aca="false">IF(H13="","",IFERROR(INDEX(Beitragsdetails!$C$5:$C$204,MATCH(H13,Beitragsdetails!$L$5:$L$204,0))&amp;" · "&amp;INDEX(Beitragsdetails!$B$5:$B$204,MATCH(H13,Beitragsdetails!$L$5:$L$204,0))&amp;IF(COUNTIF(Beitragsdetails!$L$5:$L$204,H13)&gt;1," (+"&amp;(COUNTIF(Beitragsdetails!$L$5:$L$204,H13)-1)&amp;")",""),""))</f>
        <v/>
      </c>
    </row>
    <row r="17" customFormat="false" ht="18" hidden="false" customHeight="true" outlineLevel="0" collapsed="false">
      <c r="A17" s="10" t="str">
        <f aca="false">IF(AND(MONTH((GridStart+21))&lt;&gt;SelMonth,MONTH((GridStart+21)+6)&lt;&gt;SelMonth),"","KW "&amp;INT(((GridStart+21)+3-DATE(YEAR((GridStart+21)+3),1,1))/7)+1)</f>
        <v>KW 47</v>
      </c>
      <c r="B17" s="11" t="n">
        <f aca="false">IF(MONTH((GridStart+21))=SelMonth,(GridStart+21),"")</f>
        <v>46342</v>
      </c>
      <c r="C17" s="11" t="n">
        <f aca="false">IF(MONTH((GridStart+22))=SelMonth,(GridStart+22),"")</f>
        <v>46343</v>
      </c>
      <c r="D17" s="11" t="n">
        <f aca="false">IF(MONTH((GridStart+23))=SelMonth,(GridStart+23),"")</f>
        <v>46344</v>
      </c>
      <c r="E17" s="11" t="n">
        <f aca="false">IF(MONTH((GridStart+24))=SelMonth,(GridStart+24),"")</f>
        <v>46345</v>
      </c>
      <c r="F17" s="11" t="n">
        <f aca="false">IF(MONTH((GridStart+25))=SelMonth,(GridStart+25),"")</f>
        <v>46346</v>
      </c>
      <c r="G17" s="12" t="n">
        <f aca="false">IF(MONTH((GridStart+26))=SelMonth,(GridStart+26),"")</f>
        <v>46347</v>
      </c>
      <c r="H17" s="12" t="n">
        <f aca="false">IF(MONTH((GridStart+27))=SelMonth,(GridStart+27),"")</f>
        <v>46348</v>
      </c>
    </row>
    <row r="18" customFormat="false" ht="15" hidden="false" customHeight="true" outlineLevel="0" collapsed="false">
      <c r="A18" s="13" t="s">
        <v>10</v>
      </c>
      <c r="B18" s="14" t="str">
        <f aca="false">IF(B17="","",IFERROR(INDEX(Beitragsdetails!$D$5:$D$204,MATCH(B17,Beitragsdetails!$L$5:$L$204,0)),""))</f>
        <v>Know-how</v>
      </c>
      <c r="C18" s="14" t="str">
        <f aca="false">IF(C17="","",IFERROR(INDEX(Beitragsdetails!$D$5:$D$204,MATCH(C17,Beitragsdetails!$L$5:$L$204,0)),""))</f>
        <v>Vertrauensaufbau</v>
      </c>
      <c r="D18" s="14" t="str">
        <f aca="false">IF(D17="","",IFERROR(INDEX(Beitragsdetails!$D$5:$D$204,MATCH(D17,Beitragsdetails!$L$5:$L$204,0)),""))</f>
        <v>Interaktion</v>
      </c>
      <c r="E18" s="14" t="str">
        <f aca="false">IF(E17="","",IFERROR(INDEX(Beitragsdetails!$D$5:$D$204,MATCH(E17,Beitragsdetails!$L$5:$L$204,0)),""))</f>
        <v>Know-how</v>
      </c>
      <c r="F18" s="14" t="str">
        <f aca="false">IF(F17="","",IFERROR(INDEX(Beitragsdetails!$D$5:$D$204,MATCH(F17,Beitragsdetails!$L$5:$L$204,0)),""))</f>
        <v>Vertrauensaufbau</v>
      </c>
      <c r="G18" s="15" t="str">
        <f aca="false">IF(G17="","",IFERROR(INDEX(Beitragsdetails!$D$5:$D$204,MATCH(G17,Beitragsdetails!$L$5:$L$204,0)),""))</f>
        <v/>
      </c>
      <c r="H18" s="15" t="str">
        <f aca="false">IF(H17="","",IFERROR(INDEX(Beitragsdetails!$D$5:$D$204,MATCH(H17,Beitragsdetails!$L$5:$L$204,0)),""))</f>
        <v/>
      </c>
    </row>
    <row r="19" customFormat="false" ht="43.5" hidden="false" customHeight="true" outlineLevel="0" collapsed="false">
      <c r="A19" s="13" t="s">
        <v>11</v>
      </c>
      <c r="B19" s="16" t="str">
        <f aca="false">IF(B17="","",IFERROR(INDEX(Beitragsdetails!$E$5:$E$204,MATCH(B17,Beitragsdetails!$L$5:$L$204,0)),""))</f>
        <v>Checkliste: Ist euer Prozess bereit für ein Tool?</v>
      </c>
      <c r="C19" s="16" t="str">
        <f aca="false">IF(C17="","",IFERROR(INDEX(Beitragsdetails!$E$5:$E$204,MATCH(C17,Beitragsdetails!$L$5:$L$204,0)),""))</f>
        <v>Teameinblick: Was unser Support aus häufigen Tickets lernt</v>
      </c>
      <c r="D19" s="16" t="str">
        <f aca="false">IF(D17="","",IFERROR(INDEX(Beitragsdetails!$E$5:$E$204,MATCH(D17,Beitragsdetails!$L$5:$L$204,0)),""))</f>
        <v>These zur Diskussion: Ohne Freigabeprozess kein Redaktionsplan</v>
      </c>
      <c r="E19" s="16" t="str">
        <f aca="false">IF(E17="","",IFERROR(INDEX(Beitragsdetails!$E$5:$E$204,MATCH(E17,Beitragsdetails!$L$5:$L$204,0)),""))</f>
        <v>Webinar-Clip 3: Wer gibt frei? | „Eine Person, eine Entscheidung.“</v>
      </c>
      <c r="F19" s="16" t="str">
        <f aca="false">IF(F17="","",IFERROR(INDEX(Beitragsdetails!$E$5:$E$204,MATCH(F17,Beitragsdetails!$L$5:$L$204,0)),""))</f>
        <v>Hinter den Kulissen: Unser Planungsmeeting in einer Minute</v>
      </c>
      <c r="G19" s="17" t="str">
        <f aca="false">IF(G17="","",IFERROR(INDEX(Beitragsdetails!$E$5:$E$204,MATCH(G17,Beitragsdetails!$L$5:$L$204,0)),""))</f>
        <v/>
      </c>
      <c r="H19" s="17" t="str">
        <f aca="false">IF(H17="","",IFERROR(INDEX(Beitragsdetails!$E$5:$E$204,MATCH(H17,Beitragsdetails!$L$5:$L$204,0)),""))</f>
        <v/>
      </c>
    </row>
    <row r="20" customFormat="false" ht="27.75" hidden="false" customHeight="true" outlineLevel="0" collapsed="false">
      <c r="A20" s="18" t="s">
        <v>12</v>
      </c>
      <c r="B20" s="19" t="str">
        <f aca="false">IF(B17="","",IFERROR(INDEX(Beitragsdetails!$C$5:$C$204,MATCH(B17,Beitragsdetails!$L$5:$L$204,0))&amp;" · "&amp;INDEX(Beitragsdetails!$B$5:$B$204,MATCH(B17,Beitragsdetails!$L$5:$L$204,0))&amp;IF(COUNTIF(Beitragsdetails!$L$5:$L$204,B17)&gt;1," (+"&amp;(COUNTIF(Beitragsdetails!$L$5:$L$204,B17)-1)&amp;")",""),""))</f>
        <v>Karussell · Instagram</v>
      </c>
      <c r="C20" s="19" t="str">
        <f aca="false">IF(C17="","",IFERROR(INDEX(Beitragsdetails!$C$5:$C$204,MATCH(C17,Beitragsdetails!$L$5:$L$204,0))&amp;" · "&amp;INDEX(Beitragsdetails!$B$5:$B$204,MATCH(C17,Beitragsdetails!$L$5:$L$204,0))&amp;IF(COUNTIF(Beitragsdetails!$L$5:$L$204,C17)&gt;1," (+"&amp;(COUNTIF(Beitragsdetails!$L$5:$L$204,C17)-1)&amp;")",""),""))</f>
        <v>Text · LinkedIn</v>
      </c>
      <c r="D20" s="19" t="str">
        <f aca="false">IF(D17="","",IFERROR(INDEX(Beitragsdetails!$C$5:$C$204,MATCH(D17,Beitragsdetails!$L$5:$L$204,0))&amp;" · "&amp;INDEX(Beitragsdetails!$B$5:$B$204,MATCH(D17,Beitragsdetails!$L$5:$L$204,0))&amp;IF(COUNTIF(Beitragsdetails!$L$5:$L$204,D17)&gt;1," (+"&amp;(COUNTIF(Beitragsdetails!$L$5:$L$204,D17)-1)&amp;")",""),""))</f>
        <v>Text · Threads</v>
      </c>
      <c r="E20" s="19" t="str">
        <f aca="false">IF(E17="","",IFERROR(INDEX(Beitragsdetails!$C$5:$C$204,MATCH(E17,Beitragsdetails!$L$5:$L$204,0))&amp;" · "&amp;INDEX(Beitragsdetails!$B$5:$B$204,MATCH(E17,Beitragsdetails!$L$5:$L$204,0))&amp;IF(COUNTIF(Beitragsdetails!$L$5:$L$204,E17)&gt;1," (+"&amp;(COUNTIF(Beitragsdetails!$L$5:$L$204,E17)-1)&amp;")",""),""))</f>
        <v>Reel/Short · TikTok</v>
      </c>
      <c r="F20" s="19" t="str">
        <f aca="false">IF(F17="","",IFERROR(INDEX(Beitragsdetails!$C$5:$C$204,MATCH(F17,Beitragsdetails!$L$5:$L$204,0))&amp;" · "&amp;INDEX(Beitragsdetails!$B$5:$B$204,MATCH(F17,Beitragsdetails!$L$5:$L$204,0))&amp;IF(COUNTIF(Beitragsdetails!$L$5:$L$204,F17)&gt;1," (+"&amp;(COUNTIF(Beitragsdetails!$L$5:$L$204,F17)-1)&amp;")",""),""))</f>
        <v>Reel/Short · Instagram</v>
      </c>
      <c r="G20" s="20" t="str">
        <f aca="false">IF(G17="","",IFERROR(INDEX(Beitragsdetails!$C$5:$C$204,MATCH(G17,Beitragsdetails!$L$5:$L$204,0))&amp;" · "&amp;INDEX(Beitragsdetails!$B$5:$B$204,MATCH(G17,Beitragsdetails!$L$5:$L$204,0))&amp;IF(COUNTIF(Beitragsdetails!$L$5:$L$204,G17)&gt;1," (+"&amp;(COUNTIF(Beitragsdetails!$L$5:$L$204,G17)-1)&amp;")",""),""))</f>
        <v/>
      </c>
      <c r="H20" s="20" t="str">
        <f aca="false">IF(H17="","",IFERROR(INDEX(Beitragsdetails!$C$5:$C$204,MATCH(H17,Beitragsdetails!$L$5:$L$204,0))&amp;" · "&amp;INDEX(Beitragsdetails!$B$5:$B$204,MATCH(H17,Beitragsdetails!$L$5:$L$204,0))&amp;IF(COUNTIF(Beitragsdetails!$L$5:$L$204,H17)&gt;1," (+"&amp;(COUNTIF(Beitragsdetails!$L$5:$L$204,H17)-1)&amp;")",""),""))</f>
        <v/>
      </c>
    </row>
    <row r="21" customFormat="false" ht="18" hidden="false" customHeight="true" outlineLevel="0" collapsed="false">
      <c r="A21" s="10" t="str">
        <f aca="false">IF(AND(MONTH((GridStart+28))&lt;&gt;SelMonth,MONTH((GridStart+28)+6)&lt;&gt;SelMonth),"","KW "&amp;INT(((GridStart+28)+3-DATE(YEAR((GridStart+28)+3),1,1))/7)+1)</f>
        <v>KW 48</v>
      </c>
      <c r="B21" s="11" t="n">
        <f aca="false">IF(MONTH((GridStart+28))=SelMonth,(GridStart+28),"")</f>
        <v>46349</v>
      </c>
      <c r="C21" s="11" t="n">
        <f aca="false">IF(MONTH((GridStart+29))=SelMonth,(GridStart+29),"")</f>
        <v>46350</v>
      </c>
      <c r="D21" s="11" t="n">
        <f aca="false">IF(MONTH((GridStart+30))=SelMonth,(GridStart+30),"")</f>
        <v>46351</v>
      </c>
      <c r="E21" s="11" t="n">
        <f aca="false">IF(MONTH((GridStart+31))=SelMonth,(GridStart+31),"")</f>
        <v>46352</v>
      </c>
      <c r="F21" s="11" t="n">
        <f aca="false">IF(MONTH((GridStart+32))=SelMonth,(GridStart+32),"")</f>
        <v>46353</v>
      </c>
      <c r="G21" s="12" t="n">
        <f aca="false">IF(MONTH((GridStart+33))=SelMonth,(GridStart+33),"")</f>
        <v>46354</v>
      </c>
      <c r="H21" s="12" t="n">
        <f aca="false">IF(MONTH((GridStart+34))=SelMonth,(GridStart+34),"")</f>
        <v>46355</v>
      </c>
    </row>
    <row r="22" customFormat="false" ht="15" hidden="false" customHeight="true" outlineLevel="0" collapsed="false">
      <c r="A22" s="13" t="s">
        <v>10</v>
      </c>
      <c r="B22" s="14" t="str">
        <f aca="false">IF(B21="","",IFERROR(INDEX(Beitragsdetails!$D$5:$D$204,MATCH(B21,Beitragsdetails!$L$5:$L$204,0)),""))</f>
        <v>Know-how</v>
      </c>
      <c r="C22" s="14" t="str">
        <f aca="false">IF(C21="","",IFERROR(INDEX(Beitragsdetails!$D$5:$D$204,MATCH(C21,Beitragsdetails!$L$5:$L$204,0)),""))</f>
        <v>Interaktion</v>
      </c>
      <c r="D22" s="14" t="str">
        <f aca="false">IF(D21="","",IFERROR(INDEX(Beitragsdetails!$D$5:$D$204,MATCH(D21,Beitragsdetails!$L$5:$L$204,0)),""))</f>
        <v>Vertrauensaufbau</v>
      </c>
      <c r="E22" s="14" t="str">
        <f aca="false">IF(E21="","",IFERROR(INDEX(Beitragsdetails!$D$5:$D$204,MATCH(E21,Beitragsdetails!$L$5:$L$204,0)),""))</f>
        <v>Angebot</v>
      </c>
      <c r="F22" s="14" t="str">
        <f aca="false">IF(F21="","",IFERROR(INDEX(Beitragsdetails!$D$5:$D$204,MATCH(F21,Beitragsdetails!$L$5:$L$204,0)),""))</f>
        <v>Know-how</v>
      </c>
      <c r="G22" s="15" t="str">
        <f aca="false">IF(G21="","",IFERROR(INDEX(Beitragsdetails!$D$5:$D$204,MATCH(G21,Beitragsdetails!$L$5:$L$204,0)),""))</f>
        <v/>
      </c>
      <c r="H22" s="15" t="str">
        <f aca="false">IF(H21="","",IFERROR(INDEX(Beitragsdetails!$D$5:$D$204,MATCH(H21,Beitragsdetails!$L$5:$L$204,0)),""))</f>
        <v/>
      </c>
    </row>
    <row r="23" customFormat="false" ht="43.5" hidden="false" customHeight="true" outlineLevel="0" collapsed="false">
      <c r="A23" s="13" t="s">
        <v>11</v>
      </c>
      <c r="B23" s="16" t="str">
        <f aca="false">IF(B21="","",IFERROR(INDEX(Beitragsdetails!$E$5:$E$204,MATCH(B21,Beitragsdetails!$L$5:$L$204,0)),""))</f>
        <v>Branchenanalyse: Was Mittelständler bei der Tool-Auswahl prüfen</v>
      </c>
      <c r="C23" s="16" t="str">
        <f aca="false">IF(C21="","",IFERROR(INDEX(Beitragsdetails!$E$5:$E$204,MATCH(C21,Beitragsdetails!$L$5:$L$204,0)),""))</f>
        <v>Frage der Woche: Excel oder Planungstool?</v>
      </c>
      <c r="D23" s="16" t="str">
        <f aca="false">IF(D21="","",IFERROR(INDEX(Beitragsdetails!$E$5:$E$204,MATCH(D21,Beitragsdetails!$L$5:$L$204,0)),""))</f>
        <v>Neu im Team: unsere Kollegin im Produktteam</v>
      </c>
      <c r="E23" s="16" t="str">
        <f aca="false">IF(E21="","",IFERROR(INDEX(Beitragsdetails!$E$5:$E$204,MATCH(E21,Beitragsdetails!$L$5:$L$204,0)),""))</f>
        <v>Produktvorstellung: Die neue Freigabe-Funktion in 4 Slides</v>
      </c>
      <c r="F23" s="16" t="str">
        <f aca="false">IF(F21="","",IFERROR(INDEX(Beitragsdetails!$E$5:$E$204,MATCH(F21,Beitragsdetails!$L$5:$L$204,0)),""))</f>
        <v>Webinar-Clip 4: Prozesse messen | „Welche Kennzahl zuerst?“</v>
      </c>
      <c r="G23" s="17" t="str">
        <f aca="false">IF(G21="","",IFERROR(INDEX(Beitragsdetails!$E$5:$E$204,MATCH(G21,Beitragsdetails!$L$5:$L$204,0)),""))</f>
        <v/>
      </c>
      <c r="H23" s="17" t="str">
        <f aca="false">IF(H21="","",IFERROR(INDEX(Beitragsdetails!$E$5:$E$204,MATCH(H21,Beitragsdetails!$L$5:$L$204,0)),""))</f>
        <v/>
      </c>
    </row>
    <row r="24" customFormat="false" ht="27.75" hidden="false" customHeight="true" outlineLevel="0" collapsed="false">
      <c r="A24" s="18" t="s">
        <v>12</v>
      </c>
      <c r="B24" s="19" t="str">
        <f aca="false">IF(B21="","",IFERROR(INDEX(Beitragsdetails!$C$5:$C$204,MATCH(B21,Beitragsdetails!$L$5:$L$204,0))&amp;" · "&amp;INDEX(Beitragsdetails!$B$5:$B$204,MATCH(B21,Beitragsdetails!$L$5:$L$204,0))&amp;IF(COUNTIF(Beitragsdetails!$L$5:$L$204,B21)&gt;1," (+"&amp;(COUNTIF(Beitragsdetails!$L$5:$L$204,B21)-1)&amp;")",""),""))</f>
        <v>Karussell · LinkedIn</v>
      </c>
      <c r="C24" s="19" t="str">
        <f aca="false">IF(C21="","",IFERROR(INDEX(Beitragsdetails!$C$5:$C$204,MATCH(C21,Beitragsdetails!$L$5:$L$204,0))&amp;" · "&amp;INDEX(Beitragsdetails!$B$5:$B$204,MATCH(C21,Beitragsdetails!$L$5:$L$204,0))&amp;IF(COUNTIF(Beitragsdetails!$L$5:$L$204,C21)&gt;1," (+"&amp;(COUNTIF(Beitragsdetails!$L$5:$L$204,C21)-1)&amp;")",""),""))</f>
        <v>Text · Facebook Page</v>
      </c>
      <c r="D24" s="19" t="str">
        <f aca="false">IF(D21="","",IFERROR(INDEX(Beitragsdetails!$C$5:$C$204,MATCH(D21,Beitragsdetails!$L$5:$L$204,0))&amp;" · "&amp;INDEX(Beitragsdetails!$B$5:$B$204,MATCH(D21,Beitragsdetails!$L$5:$L$204,0))&amp;IF(COUNTIF(Beitragsdetails!$L$5:$L$204,D21)&gt;1," (+"&amp;(COUNTIF(Beitragsdetails!$L$5:$L$204,D21)-1)&amp;")",""),""))</f>
        <v>Single Image · Telegram</v>
      </c>
      <c r="E24" s="19" t="str">
        <f aca="false">IF(E21="","",IFERROR(INDEX(Beitragsdetails!$C$5:$C$204,MATCH(E21,Beitragsdetails!$L$5:$L$204,0))&amp;" · "&amp;INDEX(Beitragsdetails!$B$5:$B$204,MATCH(E21,Beitragsdetails!$L$5:$L$204,0))&amp;IF(COUNTIF(Beitragsdetails!$L$5:$L$204,E21)&gt;1," (+"&amp;(COUNTIF(Beitragsdetails!$L$5:$L$204,E21)-1)&amp;")",""),""))</f>
        <v>Karussell · Instagram</v>
      </c>
      <c r="F24" s="19" t="str">
        <f aca="false">IF(F21="","",IFERROR(INDEX(Beitragsdetails!$C$5:$C$204,MATCH(F21,Beitragsdetails!$L$5:$L$204,0))&amp;" · "&amp;INDEX(Beitragsdetails!$B$5:$B$204,MATCH(F21,Beitragsdetails!$L$5:$L$204,0))&amp;IF(COUNTIF(Beitragsdetails!$L$5:$L$204,F21)&gt;1," (+"&amp;(COUNTIF(Beitragsdetails!$L$5:$L$204,F21)-1)&amp;")",""),""))</f>
        <v>Reel/Short · YouTube</v>
      </c>
      <c r="G24" s="20" t="str">
        <f aca="false">IF(G21="","",IFERROR(INDEX(Beitragsdetails!$C$5:$C$204,MATCH(G21,Beitragsdetails!$L$5:$L$204,0))&amp;" · "&amp;INDEX(Beitragsdetails!$B$5:$B$204,MATCH(G21,Beitragsdetails!$L$5:$L$204,0))&amp;IF(COUNTIF(Beitragsdetails!$L$5:$L$204,G21)&gt;1," (+"&amp;(COUNTIF(Beitragsdetails!$L$5:$L$204,G21)-1)&amp;")",""),""))</f>
        <v/>
      </c>
      <c r="H24" s="20" t="str">
        <f aca="false">IF(H21="","",IFERROR(INDEX(Beitragsdetails!$C$5:$C$204,MATCH(H21,Beitragsdetails!$L$5:$L$204,0))&amp;" · "&amp;INDEX(Beitragsdetails!$B$5:$B$204,MATCH(H21,Beitragsdetails!$L$5:$L$204,0))&amp;IF(COUNTIF(Beitragsdetails!$L$5:$L$204,H21)&gt;1," (+"&amp;(COUNTIF(Beitragsdetails!$L$5:$L$204,H21)-1)&amp;")",""),""))</f>
        <v/>
      </c>
    </row>
    <row r="25" customFormat="false" ht="18" hidden="false" customHeight="true" outlineLevel="0" collapsed="false">
      <c r="A25" s="10" t="str">
        <f aca="false">IF(AND(MONTH((GridStart+35))&lt;&gt;SelMonth,MONTH((GridStart+35)+6)&lt;&gt;SelMonth),"","KW "&amp;INT(((GridStart+35)+3-DATE(YEAR((GridStart+35)+3),1,1))/7)+1)</f>
        <v>KW 49</v>
      </c>
      <c r="B25" s="11" t="n">
        <f aca="false">IF(MONTH((GridStart+35))=SelMonth,(GridStart+35),"")</f>
        <v>46356</v>
      </c>
      <c r="C25" s="11" t="str">
        <f aca="false">IF(MONTH((GridStart+36))=SelMonth,(GridStart+36),"")</f>
        <v/>
      </c>
      <c r="D25" s="11" t="str">
        <f aca="false">IF(MONTH((GridStart+37))=SelMonth,(GridStart+37),"")</f>
        <v/>
      </c>
      <c r="E25" s="11" t="str">
        <f aca="false">IF(MONTH((GridStart+38))=SelMonth,(GridStart+38),"")</f>
        <v/>
      </c>
      <c r="F25" s="11" t="str">
        <f aca="false">IF(MONTH((GridStart+39))=SelMonth,(GridStart+39),"")</f>
        <v/>
      </c>
      <c r="G25" s="12" t="str">
        <f aca="false">IF(MONTH((GridStart+40))=SelMonth,(GridStart+40),"")</f>
        <v/>
      </c>
      <c r="H25" s="12" t="str">
        <f aca="false">IF(MONTH((GridStart+41))=SelMonth,(GridStart+41),"")</f>
        <v/>
      </c>
    </row>
    <row r="26" customFormat="false" ht="15" hidden="false" customHeight="true" outlineLevel="0" collapsed="false">
      <c r="A26" s="13" t="s">
        <v>10</v>
      </c>
      <c r="B26" s="14" t="str">
        <f aca="false">IF(B25="","",IFERROR(INDEX(Beitragsdetails!$D$5:$D$204,MATCH(B25,Beitragsdetails!$L$5:$L$204,0)),""))</f>
        <v/>
      </c>
      <c r="C26" s="14" t="str">
        <f aca="false">IF(C25="","",IFERROR(INDEX(Beitragsdetails!$D$5:$D$204,MATCH(C25,Beitragsdetails!$L$5:$L$204,0)),""))</f>
        <v/>
      </c>
      <c r="D26" s="14" t="str">
        <f aca="false">IF(D25="","",IFERROR(INDEX(Beitragsdetails!$D$5:$D$204,MATCH(D25,Beitragsdetails!$L$5:$L$204,0)),""))</f>
        <v/>
      </c>
      <c r="E26" s="14" t="str">
        <f aca="false">IF(E25="","",IFERROR(INDEX(Beitragsdetails!$D$5:$D$204,MATCH(E25,Beitragsdetails!$L$5:$L$204,0)),""))</f>
        <v/>
      </c>
      <c r="F26" s="14" t="str">
        <f aca="false">IF(F25="","",IFERROR(INDEX(Beitragsdetails!$D$5:$D$204,MATCH(F25,Beitragsdetails!$L$5:$L$204,0)),""))</f>
        <v/>
      </c>
      <c r="G26" s="15" t="str">
        <f aca="false">IF(G25="","",IFERROR(INDEX(Beitragsdetails!$D$5:$D$204,MATCH(G25,Beitragsdetails!$L$5:$L$204,0)),""))</f>
        <v/>
      </c>
      <c r="H26" s="15" t="str">
        <f aca="false">IF(H25="","",IFERROR(INDEX(Beitragsdetails!$D$5:$D$204,MATCH(H25,Beitragsdetails!$L$5:$L$204,0)),""))</f>
        <v/>
      </c>
    </row>
    <row r="27" customFormat="false" ht="43.5" hidden="false" customHeight="true" outlineLevel="0" collapsed="false">
      <c r="A27" s="13" t="s">
        <v>11</v>
      </c>
      <c r="B27" s="16" t="str">
        <f aca="false">IF(B25="","",IFERROR(INDEX(Beitragsdetails!$E$5:$E$204,MATCH(B25,Beitragsdetails!$L$5:$L$204,0)),""))</f>
        <v/>
      </c>
      <c r="C27" s="16" t="str">
        <f aca="false">IF(C25="","",IFERROR(INDEX(Beitragsdetails!$E$5:$E$204,MATCH(C25,Beitragsdetails!$L$5:$L$204,0)),""))</f>
        <v/>
      </c>
      <c r="D27" s="16" t="str">
        <f aca="false">IF(D25="","",IFERROR(INDEX(Beitragsdetails!$E$5:$E$204,MATCH(D25,Beitragsdetails!$L$5:$L$204,0)),""))</f>
        <v/>
      </c>
      <c r="E27" s="16" t="str">
        <f aca="false">IF(E25="","",IFERROR(INDEX(Beitragsdetails!$E$5:$E$204,MATCH(E25,Beitragsdetails!$L$5:$L$204,0)),""))</f>
        <v/>
      </c>
      <c r="F27" s="16" t="str">
        <f aca="false">IF(F25="","",IFERROR(INDEX(Beitragsdetails!$E$5:$E$204,MATCH(F25,Beitragsdetails!$L$5:$L$204,0)),""))</f>
        <v/>
      </c>
      <c r="G27" s="17" t="str">
        <f aca="false">IF(G25="","",IFERROR(INDEX(Beitragsdetails!$E$5:$E$204,MATCH(G25,Beitragsdetails!$L$5:$L$204,0)),""))</f>
        <v/>
      </c>
      <c r="H27" s="17" t="str">
        <f aca="false">IF(H25="","",IFERROR(INDEX(Beitragsdetails!$E$5:$E$204,MATCH(H25,Beitragsdetails!$L$5:$L$204,0)),""))</f>
        <v/>
      </c>
    </row>
    <row r="28" customFormat="false" ht="27.75" hidden="false" customHeight="true" outlineLevel="0" collapsed="false">
      <c r="A28" s="18" t="s">
        <v>12</v>
      </c>
      <c r="B28" s="19" t="str">
        <f aca="false">IF(B25="","",IFERROR(INDEX(Beitragsdetails!$C$5:$C$204,MATCH(B25,Beitragsdetails!$L$5:$L$204,0))&amp;" · "&amp;INDEX(Beitragsdetails!$B$5:$B$204,MATCH(B25,Beitragsdetails!$L$5:$L$204,0))&amp;IF(COUNTIF(Beitragsdetails!$L$5:$L$204,B25)&gt;1," (+"&amp;(COUNTIF(Beitragsdetails!$L$5:$L$204,B25)-1)&amp;")",""),""))</f>
        <v/>
      </c>
      <c r="C28" s="19" t="str">
        <f aca="false">IF(C25="","",IFERROR(INDEX(Beitragsdetails!$C$5:$C$204,MATCH(C25,Beitragsdetails!$L$5:$L$204,0))&amp;" · "&amp;INDEX(Beitragsdetails!$B$5:$B$204,MATCH(C25,Beitragsdetails!$L$5:$L$204,0))&amp;IF(COUNTIF(Beitragsdetails!$L$5:$L$204,C25)&gt;1," (+"&amp;(COUNTIF(Beitragsdetails!$L$5:$L$204,C25)-1)&amp;")",""),""))</f>
        <v/>
      </c>
      <c r="D28" s="19" t="str">
        <f aca="false">IF(D25="","",IFERROR(INDEX(Beitragsdetails!$C$5:$C$204,MATCH(D25,Beitragsdetails!$L$5:$L$204,0))&amp;" · "&amp;INDEX(Beitragsdetails!$B$5:$B$204,MATCH(D25,Beitragsdetails!$L$5:$L$204,0))&amp;IF(COUNTIF(Beitragsdetails!$L$5:$L$204,D25)&gt;1," (+"&amp;(COUNTIF(Beitragsdetails!$L$5:$L$204,D25)-1)&amp;")",""),""))</f>
        <v/>
      </c>
      <c r="E28" s="19" t="str">
        <f aca="false">IF(E25="","",IFERROR(INDEX(Beitragsdetails!$C$5:$C$204,MATCH(E25,Beitragsdetails!$L$5:$L$204,0))&amp;" · "&amp;INDEX(Beitragsdetails!$B$5:$B$204,MATCH(E25,Beitragsdetails!$L$5:$L$204,0))&amp;IF(COUNTIF(Beitragsdetails!$L$5:$L$204,E25)&gt;1," (+"&amp;(COUNTIF(Beitragsdetails!$L$5:$L$204,E25)-1)&amp;")",""),""))</f>
        <v/>
      </c>
      <c r="F28" s="19" t="str">
        <f aca="false">IF(F25="","",IFERROR(INDEX(Beitragsdetails!$C$5:$C$204,MATCH(F25,Beitragsdetails!$L$5:$L$204,0))&amp;" · "&amp;INDEX(Beitragsdetails!$B$5:$B$204,MATCH(F25,Beitragsdetails!$L$5:$L$204,0))&amp;IF(COUNTIF(Beitragsdetails!$L$5:$L$204,F25)&gt;1," (+"&amp;(COUNTIF(Beitragsdetails!$L$5:$L$204,F25)-1)&amp;")",""),""))</f>
        <v/>
      </c>
      <c r="G28" s="20" t="str">
        <f aca="false">IF(G25="","",IFERROR(INDEX(Beitragsdetails!$C$5:$C$204,MATCH(G25,Beitragsdetails!$L$5:$L$204,0))&amp;" · "&amp;INDEX(Beitragsdetails!$B$5:$B$204,MATCH(G25,Beitragsdetails!$L$5:$L$204,0))&amp;IF(COUNTIF(Beitragsdetails!$L$5:$L$204,G25)&gt;1," (+"&amp;(COUNTIF(Beitragsdetails!$L$5:$L$204,G25)-1)&amp;")",""),""))</f>
        <v/>
      </c>
      <c r="H28" s="20" t="str">
        <f aca="false">IF(H25="","",IFERROR(INDEX(Beitragsdetails!$C$5:$C$204,MATCH(H25,Beitragsdetails!$L$5:$L$204,0))&amp;" · "&amp;INDEX(Beitragsdetails!$B$5:$B$204,MATCH(H25,Beitragsdetails!$L$5:$L$204,0))&amp;IF(COUNTIF(Beitragsdetails!$L$5:$L$204,H25)&gt;1," (+"&amp;(COUNTIF(Beitragsdetails!$L$5:$L$204,H25)-1)&amp;")",""),""))</f>
        <v/>
      </c>
    </row>
    <row r="30" customFormat="false" ht="15" hidden="false" customHeight="false" outlineLevel="0" collapsed="false">
      <c r="A30" s="21" t="s">
        <v>13</v>
      </c>
    </row>
    <row r="32" customFormat="false" ht="17.35" hidden="false" customHeight="false" outlineLevel="0" collapsed="false">
      <c r="A32" s="1" t="str">
        <f aca="false">"Auswertung — "&amp;CHOOSE(SelMonth,"Januar","Februar","März","April","Mai","Juni","Juli","August","September","Oktober","November","Dezember")&amp;" "&amp;SelYear</f>
        <v>Auswertung — November 2026</v>
      </c>
    </row>
    <row r="35" customFormat="false" ht="15" hidden="false" customHeight="false" outlineLevel="0" collapsed="false">
      <c r="B35" s="22" t="s">
        <v>14</v>
      </c>
    </row>
    <row r="36" customFormat="false" ht="23.85" hidden="false" customHeight="false" outlineLevel="0" collapsed="false">
      <c r="B36" s="8" t="s">
        <v>15</v>
      </c>
      <c r="C36" s="8" t="s">
        <v>16</v>
      </c>
      <c r="D36" s="8" t="s">
        <v>17</v>
      </c>
      <c r="E36" s="8" t="s">
        <v>18</v>
      </c>
      <c r="F36" s="8" t="s">
        <v>19</v>
      </c>
      <c r="G36" s="8" t="s">
        <v>20</v>
      </c>
    </row>
    <row r="37" customFormat="false" ht="15" hidden="false" customHeight="false" outlineLevel="0" collapsed="false">
      <c r="B37" s="23" t="str">
        <f aca="false">'Pillars und Listen'!B11</f>
        <v>Know-how</v>
      </c>
      <c r="C37" s="24" t="n">
        <f aca="false">'Pillars und Listen'!C11</f>
        <v>0.4</v>
      </c>
      <c r="D37" s="25" t="n">
        <f aca="false">COUNTIFS(Beitragsdetails!$D$5:$D$204,B37,Beitragsdetails!$L$5:$L$204,"&gt;="&amp;MonthStart,Beitragsdetails!$L$5:$L$204,"&lt;="&amp;MonthEnd)</f>
        <v>8</v>
      </c>
      <c r="E37" s="24" t="n">
        <f aca="false">IF($D$41=0,"",D37/$D$41)</f>
        <v>0.4</v>
      </c>
      <c r="F37" s="26" t="n">
        <f aca="false">IF(E37="","",ROUND((E37-C37)*100,1))</f>
        <v>0</v>
      </c>
      <c r="G37" s="24" t="n">
        <f aca="false">IF(COUNTA(Beitragsdetails!$D$5:$D$204)=0,"",COUNTIF(Beitragsdetails!$D$5:$D$204,B37)/COUNTA(Beitragsdetails!$D$5:$D$204))</f>
        <v>0.4</v>
      </c>
    </row>
    <row r="38" customFormat="false" ht="15" hidden="false" customHeight="false" outlineLevel="0" collapsed="false">
      <c r="B38" s="27" t="str">
        <f aca="false">'Pillars und Listen'!B12</f>
        <v>Vertrauensaufbau</v>
      </c>
      <c r="C38" s="24" t="n">
        <f aca="false">'Pillars und Listen'!C12</f>
        <v>0.3</v>
      </c>
      <c r="D38" s="25" t="n">
        <f aca="false">COUNTIFS(Beitragsdetails!$D$5:$D$204,B38,Beitragsdetails!$L$5:$L$204,"&gt;="&amp;MonthStart,Beitragsdetails!$L$5:$L$204,"&lt;="&amp;MonthEnd)</f>
        <v>6</v>
      </c>
      <c r="E38" s="24" t="n">
        <f aca="false">IF($D$41=0,"",D38/$D$41)</f>
        <v>0.3</v>
      </c>
      <c r="F38" s="26" t="n">
        <f aca="false">IF(E38="","",ROUND((E38-C38)*100,1))</f>
        <v>0</v>
      </c>
      <c r="G38" s="24" t="n">
        <f aca="false">IF(COUNTA(Beitragsdetails!$D$5:$D$204)=0,"",COUNTIF(Beitragsdetails!$D$5:$D$204,B38)/COUNTA(Beitragsdetails!$D$5:$D$204))</f>
        <v>0.3</v>
      </c>
    </row>
    <row r="39" customFormat="false" ht="15" hidden="false" customHeight="false" outlineLevel="0" collapsed="false">
      <c r="B39" s="28" t="str">
        <f aca="false">'Pillars und Listen'!B13</f>
        <v>Interaktion</v>
      </c>
      <c r="C39" s="24" t="n">
        <f aca="false">'Pillars und Listen'!C13</f>
        <v>0.2</v>
      </c>
      <c r="D39" s="25" t="n">
        <f aca="false">COUNTIFS(Beitragsdetails!$D$5:$D$204,B39,Beitragsdetails!$L$5:$L$204,"&gt;="&amp;MonthStart,Beitragsdetails!$L$5:$L$204,"&lt;="&amp;MonthEnd)</f>
        <v>4</v>
      </c>
      <c r="E39" s="24" t="n">
        <f aca="false">IF($D$41=0,"",D39/$D$41)</f>
        <v>0.2</v>
      </c>
      <c r="F39" s="26" t="n">
        <f aca="false">IF(E39="","",ROUND((E39-C39)*100,1))</f>
        <v>0</v>
      </c>
      <c r="G39" s="24" t="n">
        <f aca="false">IF(COUNTA(Beitragsdetails!$D$5:$D$204)=0,"",COUNTIF(Beitragsdetails!$D$5:$D$204,B39)/COUNTA(Beitragsdetails!$D$5:$D$204))</f>
        <v>0.2</v>
      </c>
    </row>
    <row r="40" customFormat="false" ht="15" hidden="false" customHeight="false" outlineLevel="0" collapsed="false">
      <c r="B40" s="29" t="str">
        <f aca="false">'Pillars und Listen'!B14</f>
        <v>Angebot</v>
      </c>
      <c r="C40" s="24" t="n">
        <f aca="false">'Pillars und Listen'!C14</f>
        <v>0.1</v>
      </c>
      <c r="D40" s="25" t="n">
        <f aca="false">COUNTIFS(Beitragsdetails!$D$5:$D$204,B40,Beitragsdetails!$L$5:$L$204,"&gt;="&amp;MonthStart,Beitragsdetails!$L$5:$L$204,"&lt;="&amp;MonthEnd)</f>
        <v>2</v>
      </c>
      <c r="E40" s="24" t="n">
        <f aca="false">IF($D$41=0,"",D40/$D$41)</f>
        <v>0.1</v>
      </c>
      <c r="F40" s="26" t="n">
        <f aca="false">IF(E40="","",ROUND((E40-C40)*100,1))</f>
        <v>0</v>
      </c>
      <c r="G40" s="24" t="n">
        <f aca="false">IF(COUNTA(Beitragsdetails!$D$5:$D$204)=0,"",COUNTIF(Beitragsdetails!$D$5:$D$204,B40)/COUNTA(Beitragsdetails!$D$5:$D$204))</f>
        <v>0.1</v>
      </c>
    </row>
    <row r="41" customFormat="false" ht="15" hidden="false" customHeight="false" outlineLevel="0" collapsed="false">
      <c r="B41" s="30" t="s">
        <v>21</v>
      </c>
      <c r="C41" s="31" t="n">
        <f aca="false">SUM(C37:C40)</f>
        <v>1</v>
      </c>
      <c r="D41" s="8" t="n">
        <f aca="false">SUM(D37:D40)</f>
        <v>20</v>
      </c>
      <c r="E41" s="31" t="n">
        <f aca="false">IF(D41=0,"",SUM(E37:E40))</f>
        <v>1</v>
      </c>
      <c r="F41" s="8"/>
      <c r="G41" s="31" t="n">
        <f aca="false">IF(COUNTA(Beitragsdetails!$D$5:$D$204)=0,"",SUM(G37:G40))</f>
        <v>1</v>
      </c>
    </row>
    <row r="43" customFormat="false" ht="15" hidden="false" customHeight="false" outlineLevel="0" collapsed="false">
      <c r="B43" s="22" t="s">
        <v>22</v>
      </c>
      <c r="D43" s="22" t="s">
        <v>23</v>
      </c>
    </row>
    <row r="44" customFormat="false" ht="15" hidden="false" customHeight="false" outlineLevel="0" collapsed="false">
      <c r="B44" s="8" t="s">
        <v>24</v>
      </c>
      <c r="C44" s="8" t="s">
        <v>25</v>
      </c>
      <c r="D44" s="8" t="s">
        <v>26</v>
      </c>
      <c r="E44" s="8" t="s">
        <v>25</v>
      </c>
    </row>
    <row r="45" customFormat="false" ht="15" hidden="false" customHeight="false" outlineLevel="0" collapsed="false">
      <c r="B45" s="32" t="str">
        <f aca="false">'Pillars und Listen'!C19</f>
        <v>LinkedIn</v>
      </c>
      <c r="C45" s="25" t="n">
        <f aca="false">COUNTIFS(Beitragsdetails!$B$5:$B$204,B45,Beitragsdetails!$L$5:$L$204,"&gt;="&amp;MonthStart,Beitragsdetails!$L$5:$L$204,"&lt;="&amp;MonthEnd)</f>
        <v>6</v>
      </c>
      <c r="D45" s="33" t="str">
        <f aca="false">'Pillars und Listen'!D19</f>
        <v>Idee</v>
      </c>
      <c r="E45" s="25" t="n">
        <f aca="false">COUNTIFS(Beitragsdetails!$J$5:$J$204,D45,Beitragsdetails!$L$5:$L$204,"&gt;="&amp;MonthStart,Beitragsdetails!$L$5:$L$204,"&lt;="&amp;MonthEnd)</f>
        <v>3</v>
      </c>
    </row>
    <row r="46" customFormat="false" ht="15" hidden="false" customHeight="false" outlineLevel="0" collapsed="false">
      <c r="B46" s="32" t="str">
        <f aca="false">'Pillars und Listen'!C20</f>
        <v>Instagram</v>
      </c>
      <c r="C46" s="25" t="n">
        <f aca="false">COUNTIFS(Beitragsdetails!$B$5:$B$204,B46,Beitragsdetails!$L$5:$L$204,"&gt;="&amp;MonthStart,Beitragsdetails!$L$5:$L$204,"&lt;="&amp;MonthEnd)</f>
        <v>5</v>
      </c>
      <c r="D46" s="34" t="str">
        <f aca="false">'Pillars und Listen'!D20</f>
        <v>Entwurf</v>
      </c>
      <c r="E46" s="25" t="n">
        <f aca="false">COUNTIFS(Beitragsdetails!$J$5:$J$204,D46,Beitragsdetails!$L$5:$L$204,"&gt;="&amp;MonthStart,Beitragsdetails!$L$5:$L$204,"&lt;="&amp;MonthEnd)</f>
        <v>4</v>
      </c>
    </row>
    <row r="47" customFormat="false" ht="15" hidden="false" customHeight="false" outlineLevel="0" collapsed="false">
      <c r="B47" s="32" t="str">
        <f aca="false">'Pillars und Listen'!C21</f>
        <v>Facebook Page</v>
      </c>
      <c r="C47" s="25" t="n">
        <f aca="false">COUNTIFS(Beitragsdetails!$B$5:$B$204,B47,Beitragsdetails!$L$5:$L$204,"&gt;="&amp;MonthStart,Beitragsdetails!$L$5:$L$204,"&lt;="&amp;MonthEnd)</f>
        <v>2</v>
      </c>
      <c r="D47" s="28" t="str">
        <f aca="false">'Pillars und Listen'!D21</f>
        <v>Review</v>
      </c>
      <c r="E47" s="25" t="n">
        <f aca="false">COUNTIFS(Beitragsdetails!$J$5:$J$204,D47,Beitragsdetails!$L$5:$L$204,"&gt;="&amp;MonthStart,Beitragsdetails!$L$5:$L$204,"&lt;="&amp;MonthEnd)</f>
        <v>4</v>
      </c>
    </row>
    <row r="48" customFormat="false" ht="15" hidden="false" customHeight="false" outlineLevel="0" collapsed="false">
      <c r="B48" s="32" t="str">
        <f aca="false">'Pillars und Listen'!C22</f>
        <v>TikTok</v>
      </c>
      <c r="C48" s="25" t="n">
        <f aca="false">COUNTIFS(Beitragsdetails!$B$5:$B$204,B48,Beitragsdetails!$L$5:$L$204,"&gt;="&amp;MonthStart,Beitragsdetails!$L$5:$L$204,"&lt;="&amp;MonthEnd)</f>
        <v>2</v>
      </c>
      <c r="D48" s="35" t="str">
        <f aca="false">'Pillars und Listen'!D22</f>
        <v>Freigegeben</v>
      </c>
      <c r="E48" s="25" t="n">
        <f aca="false">COUNTIFS(Beitragsdetails!$J$5:$J$204,D48,Beitragsdetails!$L$5:$L$204,"&gt;="&amp;MonthStart,Beitragsdetails!$L$5:$L$204,"&lt;="&amp;MonthEnd)</f>
        <v>4</v>
      </c>
    </row>
    <row r="49" customFormat="false" ht="15" hidden="false" customHeight="false" outlineLevel="0" collapsed="false">
      <c r="B49" s="32" t="str">
        <f aca="false">'Pillars und Listen'!C23</f>
        <v>YouTube</v>
      </c>
      <c r="C49" s="25" t="n">
        <f aca="false">COUNTIFS(Beitragsdetails!$B$5:$B$204,B49,Beitragsdetails!$L$5:$L$204,"&gt;="&amp;MonthStart,Beitragsdetails!$L$5:$L$204,"&lt;="&amp;MonthEnd)</f>
        <v>2</v>
      </c>
      <c r="D49" s="27" t="str">
        <f aca="false">'Pillars und Listen'!D23</f>
        <v>Eingeplant</v>
      </c>
      <c r="E49" s="25" t="n">
        <f aca="false">COUNTIFS(Beitragsdetails!$J$5:$J$204,D49,Beitragsdetails!$L$5:$L$204,"&gt;="&amp;MonthStart,Beitragsdetails!$L$5:$L$204,"&lt;="&amp;MonthEnd)</f>
        <v>5</v>
      </c>
    </row>
    <row r="50" customFormat="false" ht="15" hidden="false" customHeight="false" outlineLevel="0" collapsed="false">
      <c r="B50" s="32" t="str">
        <f aca="false">'Pillars und Listen'!C24</f>
        <v>Threads</v>
      </c>
      <c r="C50" s="25" t="n">
        <f aca="false">COUNTIFS(Beitragsdetails!$B$5:$B$204,B50,Beitragsdetails!$L$5:$L$204,"&gt;="&amp;MonthStart,Beitragsdetails!$L$5:$L$204,"&lt;="&amp;MonthEnd)</f>
        <v>2</v>
      </c>
      <c r="D50" s="36" t="str">
        <f aca="false">'Pillars und Listen'!D24</f>
        <v>Veröffentlicht</v>
      </c>
      <c r="E50" s="25" t="n">
        <f aca="false">COUNTIFS(Beitragsdetails!$J$5:$J$204,D50,Beitragsdetails!$L$5:$L$204,"&gt;="&amp;MonthStart,Beitragsdetails!$L$5:$L$204,"&lt;="&amp;MonthEnd)</f>
        <v>0</v>
      </c>
    </row>
    <row r="51" customFormat="false" ht="15" hidden="false" customHeight="false" outlineLevel="0" collapsed="false">
      <c r="B51" s="32" t="str">
        <f aca="false">'Pillars und Listen'!C25</f>
        <v>Telegram</v>
      </c>
      <c r="C51" s="25" t="n">
        <f aca="false">COUNTIFS(Beitragsdetails!$B$5:$B$204,B51,Beitragsdetails!$L$5:$L$204,"&gt;="&amp;MonthStart,Beitragsdetails!$L$5:$L$204,"&lt;="&amp;MonthEnd)</f>
        <v>1</v>
      </c>
    </row>
    <row r="52" customFormat="false" ht="15" hidden="false" customHeight="false" outlineLevel="0" collapsed="false">
      <c r="B52" s="30" t="s">
        <v>21</v>
      </c>
      <c r="C52" s="8" t="n">
        <f aca="false">SUM(C45:C51)</f>
        <v>20</v>
      </c>
      <c r="D52" s="30" t="s">
        <v>21</v>
      </c>
      <c r="E52" s="8" t="n">
        <f aca="false">SUM(E45:E51)</f>
        <v>20</v>
      </c>
    </row>
    <row r="54" customFormat="false" ht="15" hidden="false" customHeight="false" outlineLevel="0" collapsed="false">
      <c r="B54" s="22" t="s">
        <v>27</v>
      </c>
    </row>
    <row r="55" customFormat="false" ht="15" hidden="false" customHeight="true" outlineLevel="0" collapsed="false">
      <c r="B55" s="8" t="s">
        <v>28</v>
      </c>
      <c r="C55" s="8" t="s">
        <v>29</v>
      </c>
      <c r="D55" s="8"/>
      <c r="E55" s="8" t="s">
        <v>30</v>
      </c>
      <c r="F55" s="8"/>
    </row>
    <row r="56" customFormat="false" ht="36" hidden="false" customHeight="true" outlineLevel="0" collapsed="false">
      <c r="B56" s="37" t="s">
        <v>31</v>
      </c>
      <c r="C56" s="38" t="s">
        <v>32</v>
      </c>
      <c r="D56" s="38"/>
      <c r="E56" s="38" t="s">
        <v>33</v>
      </c>
      <c r="F56" s="38"/>
    </row>
    <row r="57" customFormat="false" ht="36" hidden="false" customHeight="true" outlineLevel="0" collapsed="false">
      <c r="B57" s="37" t="s">
        <v>34</v>
      </c>
      <c r="C57" s="38" t="s">
        <v>35</v>
      </c>
      <c r="D57" s="38"/>
      <c r="E57" s="38" t="s">
        <v>36</v>
      </c>
      <c r="F57" s="38"/>
    </row>
    <row r="58" customFormat="false" ht="36" hidden="false" customHeight="true" outlineLevel="0" collapsed="false">
      <c r="B58" s="37" t="s">
        <v>37</v>
      </c>
      <c r="C58" s="38" t="s">
        <v>38</v>
      </c>
      <c r="D58" s="38"/>
      <c r="E58" s="38" t="s">
        <v>39</v>
      </c>
      <c r="F58" s="38"/>
    </row>
    <row r="59" customFormat="false" ht="15" hidden="false" customHeight="false" outlineLevel="0" collapsed="false">
      <c r="B59" s="21" t="s">
        <v>40</v>
      </c>
    </row>
  </sheetData>
  <sheetProtection sheet="true"/>
  <mergeCells count="8">
    <mergeCell ref="C55:D55"/>
    <mergeCell ref="E55:F55"/>
    <mergeCell ref="C56:D56"/>
    <mergeCell ref="E56:F56"/>
    <mergeCell ref="C57:D57"/>
    <mergeCell ref="E57:F57"/>
    <mergeCell ref="C58:D58"/>
    <mergeCell ref="E58:F58"/>
  </mergeCells>
  <conditionalFormatting sqref="B5:H8">
    <cfRule type="expression" priority="2" aboveAverage="0" equalAverage="0" bottom="0" percent="0" rank="0" text="" dxfId="0">
      <formula>B$5=""</formula>
    </cfRule>
    <cfRule type="expression" priority="3" aboveAverage="0" equalAverage="0" bottom="0" percent="0" rank="0" text="" dxfId="1">
      <formula>AND(B$6&lt;&gt;"",B$6=INDEX(Pillars,1))</formula>
    </cfRule>
    <cfRule type="expression" priority="4" aboveAverage="0" equalAverage="0" bottom="0" percent="0" rank="0" text="" dxfId="2">
      <formula>AND(B$6&lt;&gt;"",B$6=INDEX(Pillars,2))</formula>
    </cfRule>
    <cfRule type="expression" priority="5" aboveAverage="0" equalAverage="0" bottom="0" percent="0" rank="0" text="" dxfId="3">
      <formula>AND(B$6&lt;&gt;"",B$6=INDEX(Pillars,3))</formula>
    </cfRule>
    <cfRule type="expression" priority="6" aboveAverage="0" equalAverage="0" bottom="0" percent="0" rank="0" text="" dxfId="4">
      <formula>AND(B$6&lt;&gt;"",B$6=INDEX(Pillars,4))</formula>
    </cfRule>
  </conditionalFormatting>
  <conditionalFormatting sqref="B9:H12">
    <cfRule type="expression" priority="7" aboveAverage="0" equalAverage="0" bottom="0" percent="0" rank="0" text="" dxfId="0">
      <formula>B$9=""</formula>
    </cfRule>
    <cfRule type="expression" priority="8" aboveAverage="0" equalAverage="0" bottom="0" percent="0" rank="0" text="" dxfId="1">
      <formula>AND(B$10&lt;&gt;"",B$10=INDEX(Pillars,1))</formula>
    </cfRule>
    <cfRule type="expression" priority="9" aboveAverage="0" equalAverage="0" bottom="0" percent="0" rank="0" text="" dxfId="2">
      <formula>AND(B$10&lt;&gt;"",B$10=INDEX(Pillars,2))</formula>
    </cfRule>
    <cfRule type="expression" priority="10" aboveAverage="0" equalAverage="0" bottom="0" percent="0" rank="0" text="" dxfId="3">
      <formula>AND(B$10&lt;&gt;"",B$10=INDEX(Pillars,3))</formula>
    </cfRule>
    <cfRule type="expression" priority="11" aboveAverage="0" equalAverage="0" bottom="0" percent="0" rank="0" text="" dxfId="4">
      <formula>AND(B$10&lt;&gt;"",B$10=INDEX(Pillars,4))</formula>
    </cfRule>
  </conditionalFormatting>
  <conditionalFormatting sqref="B13:H16">
    <cfRule type="expression" priority="12" aboveAverage="0" equalAverage="0" bottom="0" percent="0" rank="0" text="" dxfId="0">
      <formula>B$13=""</formula>
    </cfRule>
    <cfRule type="expression" priority="13" aboveAverage="0" equalAverage="0" bottom="0" percent="0" rank="0" text="" dxfId="1">
      <formula>AND(B$14&lt;&gt;"",B$14=INDEX(Pillars,1))</formula>
    </cfRule>
    <cfRule type="expression" priority="14" aboveAverage="0" equalAverage="0" bottom="0" percent="0" rank="0" text="" dxfId="2">
      <formula>AND(B$14&lt;&gt;"",B$14=INDEX(Pillars,2))</formula>
    </cfRule>
    <cfRule type="expression" priority="15" aboveAverage="0" equalAverage="0" bottom="0" percent="0" rank="0" text="" dxfId="3">
      <formula>AND(B$14&lt;&gt;"",B$14=INDEX(Pillars,3))</formula>
    </cfRule>
    <cfRule type="expression" priority="16" aboveAverage="0" equalAverage="0" bottom="0" percent="0" rank="0" text="" dxfId="4">
      <formula>AND(B$14&lt;&gt;"",B$14=INDEX(Pillars,4))</formula>
    </cfRule>
  </conditionalFormatting>
  <conditionalFormatting sqref="B17:H20">
    <cfRule type="expression" priority="17" aboveAverage="0" equalAverage="0" bottom="0" percent="0" rank="0" text="" dxfId="0">
      <formula>B$17=""</formula>
    </cfRule>
    <cfRule type="expression" priority="18" aboveAverage="0" equalAverage="0" bottom="0" percent="0" rank="0" text="" dxfId="1">
      <formula>AND(B$18&lt;&gt;"",B$18=INDEX(Pillars,1))</formula>
    </cfRule>
    <cfRule type="expression" priority="19" aboveAverage="0" equalAverage="0" bottom="0" percent="0" rank="0" text="" dxfId="2">
      <formula>AND(B$18&lt;&gt;"",B$18=INDEX(Pillars,2))</formula>
    </cfRule>
    <cfRule type="expression" priority="20" aboveAverage="0" equalAverage="0" bottom="0" percent="0" rank="0" text="" dxfId="3">
      <formula>AND(B$18&lt;&gt;"",B$18=INDEX(Pillars,3))</formula>
    </cfRule>
    <cfRule type="expression" priority="21" aboveAverage="0" equalAverage="0" bottom="0" percent="0" rank="0" text="" dxfId="4">
      <formula>AND(B$18&lt;&gt;"",B$18=INDEX(Pillars,4))</formula>
    </cfRule>
  </conditionalFormatting>
  <conditionalFormatting sqref="B21:H24">
    <cfRule type="expression" priority="22" aboveAverage="0" equalAverage="0" bottom="0" percent="0" rank="0" text="" dxfId="0">
      <formula>B$21=""</formula>
    </cfRule>
    <cfRule type="expression" priority="23" aboveAverage="0" equalAverage="0" bottom="0" percent="0" rank="0" text="" dxfId="1">
      <formula>AND(B$22&lt;&gt;"",B$22=INDEX(Pillars,1))</formula>
    </cfRule>
    <cfRule type="expression" priority="24" aboveAverage="0" equalAverage="0" bottom="0" percent="0" rank="0" text="" dxfId="2">
      <formula>AND(B$22&lt;&gt;"",B$22=INDEX(Pillars,2))</formula>
    </cfRule>
    <cfRule type="expression" priority="25" aboveAverage="0" equalAverage="0" bottom="0" percent="0" rank="0" text="" dxfId="3">
      <formula>AND(B$22&lt;&gt;"",B$22=INDEX(Pillars,3))</formula>
    </cfRule>
    <cfRule type="expression" priority="26" aboveAverage="0" equalAverage="0" bottom="0" percent="0" rank="0" text="" dxfId="4">
      <formula>AND(B$22&lt;&gt;"",B$22=INDEX(Pillars,4))</formula>
    </cfRule>
  </conditionalFormatting>
  <conditionalFormatting sqref="B25:H28">
    <cfRule type="expression" priority="27" aboveAverage="0" equalAverage="0" bottom="0" percent="0" rank="0" text="" dxfId="0">
      <formula>B$25=""</formula>
    </cfRule>
    <cfRule type="expression" priority="28" aboveAverage="0" equalAverage="0" bottom="0" percent="0" rank="0" text="" dxfId="1">
      <formula>AND(B$26&lt;&gt;"",B$26=INDEX(Pillars,1))</formula>
    </cfRule>
    <cfRule type="expression" priority="29" aboveAverage="0" equalAverage="0" bottom="0" percent="0" rank="0" text="" dxfId="2">
      <formula>AND(B$26&lt;&gt;"",B$26=INDEX(Pillars,2))</formula>
    </cfRule>
    <cfRule type="expression" priority="30" aboveAverage="0" equalAverage="0" bottom="0" percent="0" rank="0" text="" dxfId="3">
      <formula>AND(B$26&lt;&gt;"",B$26=INDEX(Pillars,3))</formula>
    </cfRule>
    <cfRule type="expression" priority="31" aboveAverage="0" equalAverage="0" bottom="0" percent="0" rank="0" text="" dxfId="4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32"/>
    <col collapsed="false" customWidth="true" hidden="false" outlineLevel="0" max="6" min="6" style="0" width="46"/>
    <col collapsed="false" customWidth="true" hidden="false" outlineLevel="0" max="7" min="7" style="0" width="30"/>
    <col collapsed="false" customWidth="true" hidden="false" outlineLevel="0" max="8" min="8" style="0" width="28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true" outlineLevel="0" max="12" min="12" style="0" width="13"/>
  </cols>
  <sheetData>
    <row r="1" customFormat="false" ht="17.3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3" customFormat="false" ht="15" hidden="false" customHeight="false" outlineLevel="0" collapsed="false">
      <c r="A3" s="21" t="s">
        <v>13</v>
      </c>
    </row>
    <row r="4" customFormat="false" ht="23.85" hidden="false" customHeight="false" outlineLevel="0" collapsed="false">
      <c r="A4" s="8" t="s">
        <v>43</v>
      </c>
      <c r="B4" s="8" t="s">
        <v>24</v>
      </c>
      <c r="C4" s="8" t="s">
        <v>44</v>
      </c>
      <c r="D4" s="8" t="s">
        <v>15</v>
      </c>
      <c r="E4" s="8" t="s">
        <v>11</v>
      </c>
      <c r="F4" s="8" t="s">
        <v>45</v>
      </c>
      <c r="G4" s="8" t="s">
        <v>46</v>
      </c>
      <c r="H4" s="8" t="s">
        <v>47</v>
      </c>
      <c r="I4" s="8" t="s">
        <v>48</v>
      </c>
      <c r="J4" s="8" t="s">
        <v>26</v>
      </c>
      <c r="L4" s="0" t="s">
        <v>49</v>
      </c>
    </row>
    <row r="5" customFormat="false" ht="45.75" hidden="false" customHeight="true" outlineLevel="0" collapsed="false">
      <c r="A5" s="39" t="n">
        <v>46328.375</v>
      </c>
      <c r="B5" s="40" t="s">
        <v>50</v>
      </c>
      <c r="C5" s="40" t="s">
        <v>51</v>
      </c>
      <c r="D5" s="40" t="s">
        <v>52</v>
      </c>
      <c r="E5" s="41" t="s">
        <v>53</v>
      </c>
      <c r="F5" s="41" t="s">
        <v>54</v>
      </c>
      <c r="G5" s="41" t="s">
        <v>55</v>
      </c>
      <c r="H5" s="41" t="s">
        <v>56</v>
      </c>
      <c r="I5" s="40" t="s">
        <v>57</v>
      </c>
      <c r="J5" s="40" t="s">
        <v>58</v>
      </c>
      <c r="L5" s="42" t="n">
        <f aca="false">IF(ISNUMBER(A5),INT(A5),"")</f>
        <v>46328</v>
      </c>
    </row>
    <row r="6" customFormat="false" ht="45.75" hidden="false" customHeight="true" outlineLevel="0" collapsed="false">
      <c r="A6" s="39" t="n">
        <v>46329.5</v>
      </c>
      <c r="B6" s="40" t="s">
        <v>59</v>
      </c>
      <c r="C6" s="40" t="s">
        <v>60</v>
      </c>
      <c r="D6" s="40" t="s">
        <v>61</v>
      </c>
      <c r="E6" s="41" t="s">
        <v>62</v>
      </c>
      <c r="F6" s="41" t="s">
        <v>63</v>
      </c>
      <c r="G6" s="41" t="s">
        <v>64</v>
      </c>
      <c r="H6" s="41" t="s">
        <v>65</v>
      </c>
      <c r="I6" s="40" t="s">
        <v>66</v>
      </c>
      <c r="J6" s="40" t="s">
        <v>58</v>
      </c>
      <c r="L6" s="42" t="n">
        <f aca="false">IF(ISNUMBER(A6),INT(A6),"")</f>
        <v>46329</v>
      </c>
    </row>
    <row r="7" customFormat="false" ht="45.75" hidden="false" customHeight="true" outlineLevel="0" collapsed="false">
      <c r="A7" s="39" t="n">
        <v>46330.4583333333</v>
      </c>
      <c r="B7" s="40" t="s">
        <v>67</v>
      </c>
      <c r="C7" s="40" t="s">
        <v>51</v>
      </c>
      <c r="D7" s="40" t="s">
        <v>68</v>
      </c>
      <c r="E7" s="41" t="s">
        <v>69</v>
      </c>
      <c r="F7" s="41" t="s">
        <v>70</v>
      </c>
      <c r="G7" s="41" t="s">
        <v>55</v>
      </c>
      <c r="H7" s="41" t="s">
        <v>55</v>
      </c>
      <c r="I7" s="40" t="s">
        <v>71</v>
      </c>
      <c r="J7" s="40" t="s">
        <v>58</v>
      </c>
      <c r="L7" s="42" t="n">
        <f aca="false">IF(ISNUMBER(A7),INT(A7),"")</f>
        <v>46330</v>
      </c>
    </row>
    <row r="8" customFormat="false" ht="45.75" hidden="false" customHeight="true" outlineLevel="0" collapsed="false">
      <c r="A8" s="39" t="n">
        <v>46331.7083333333</v>
      </c>
      <c r="B8" s="40" t="s">
        <v>72</v>
      </c>
      <c r="C8" s="40" t="s">
        <v>73</v>
      </c>
      <c r="D8" s="40" t="s">
        <v>52</v>
      </c>
      <c r="E8" s="41" t="s">
        <v>74</v>
      </c>
      <c r="F8" s="41" t="s">
        <v>75</v>
      </c>
      <c r="G8" s="41" t="s">
        <v>76</v>
      </c>
      <c r="H8" s="41" t="s">
        <v>77</v>
      </c>
      <c r="I8" s="40" t="s">
        <v>66</v>
      </c>
      <c r="J8" s="40" t="s">
        <v>58</v>
      </c>
      <c r="L8" s="42" t="n">
        <f aca="false">IF(ISNUMBER(A8),INT(A8),"")</f>
        <v>46331</v>
      </c>
    </row>
    <row r="9" customFormat="false" ht="45.75" hidden="false" customHeight="true" outlineLevel="0" collapsed="false">
      <c r="A9" s="39" t="n">
        <v>46332.4166666667</v>
      </c>
      <c r="B9" s="40" t="s">
        <v>50</v>
      </c>
      <c r="C9" s="40" t="s">
        <v>78</v>
      </c>
      <c r="D9" s="40" t="s">
        <v>61</v>
      </c>
      <c r="E9" s="41" t="s">
        <v>79</v>
      </c>
      <c r="F9" s="41" t="s">
        <v>80</v>
      </c>
      <c r="G9" s="41" t="s">
        <v>81</v>
      </c>
      <c r="H9" s="41" t="s">
        <v>82</v>
      </c>
      <c r="I9" s="40" t="s">
        <v>57</v>
      </c>
      <c r="J9" s="40" t="s">
        <v>58</v>
      </c>
      <c r="L9" s="42" t="n">
        <f aca="false">IF(ISNUMBER(A9),INT(A9),"")</f>
        <v>46332</v>
      </c>
    </row>
    <row r="10" customFormat="false" ht="45.75" hidden="false" customHeight="true" outlineLevel="0" collapsed="false">
      <c r="A10" s="39" t="n">
        <v>46335.375</v>
      </c>
      <c r="B10" s="40" t="s">
        <v>50</v>
      </c>
      <c r="C10" s="40" t="s">
        <v>60</v>
      </c>
      <c r="D10" s="40" t="s">
        <v>52</v>
      </c>
      <c r="E10" s="41" t="s">
        <v>83</v>
      </c>
      <c r="F10" s="41" t="s">
        <v>84</v>
      </c>
      <c r="G10" s="41" t="s">
        <v>85</v>
      </c>
      <c r="H10" s="41" t="s">
        <v>86</v>
      </c>
      <c r="I10" s="40" t="s">
        <v>57</v>
      </c>
      <c r="J10" s="40" t="s">
        <v>87</v>
      </c>
      <c r="L10" s="42" t="n">
        <f aca="false">IF(ISNUMBER(A10),INT(A10),"")</f>
        <v>46335</v>
      </c>
    </row>
    <row r="11" customFormat="false" ht="45.75" hidden="false" customHeight="true" outlineLevel="0" collapsed="false">
      <c r="A11" s="39" t="n">
        <v>46336.75</v>
      </c>
      <c r="B11" s="40" t="s">
        <v>59</v>
      </c>
      <c r="C11" s="40" t="s">
        <v>78</v>
      </c>
      <c r="D11" s="40" t="s">
        <v>68</v>
      </c>
      <c r="E11" s="41" t="s">
        <v>88</v>
      </c>
      <c r="F11" s="41" t="s">
        <v>89</v>
      </c>
      <c r="G11" s="41" t="s">
        <v>90</v>
      </c>
      <c r="H11" s="41" t="s">
        <v>91</v>
      </c>
      <c r="I11" s="40" t="s">
        <v>71</v>
      </c>
      <c r="J11" s="40" t="s">
        <v>87</v>
      </c>
      <c r="L11" s="42" t="n">
        <f aca="false">IF(ISNUMBER(A11),INT(A11),"")</f>
        <v>46336</v>
      </c>
    </row>
    <row r="12" customFormat="false" ht="45.75" hidden="false" customHeight="true" outlineLevel="0" collapsed="false">
      <c r="A12" s="39" t="n">
        <v>46337.5</v>
      </c>
      <c r="B12" s="40" t="s">
        <v>92</v>
      </c>
      <c r="C12" s="40" t="s">
        <v>78</v>
      </c>
      <c r="D12" s="40" t="s">
        <v>61</v>
      </c>
      <c r="E12" s="41" t="s">
        <v>93</v>
      </c>
      <c r="F12" s="41" t="s">
        <v>94</v>
      </c>
      <c r="G12" s="41" t="s">
        <v>95</v>
      </c>
      <c r="H12" s="41" t="s">
        <v>96</v>
      </c>
      <c r="I12" s="40" t="s">
        <v>66</v>
      </c>
      <c r="J12" s="40" t="s">
        <v>87</v>
      </c>
      <c r="L12" s="42" t="n">
        <f aca="false">IF(ISNUMBER(A12),INT(A12),"")</f>
        <v>46337</v>
      </c>
    </row>
    <row r="13" customFormat="false" ht="45.75" hidden="false" customHeight="true" outlineLevel="0" collapsed="false">
      <c r="A13" s="39" t="n">
        <v>46338.4166666667</v>
      </c>
      <c r="B13" s="40" t="s">
        <v>50</v>
      </c>
      <c r="C13" s="40" t="s">
        <v>97</v>
      </c>
      <c r="D13" s="40" t="s">
        <v>98</v>
      </c>
      <c r="E13" s="41" t="s">
        <v>99</v>
      </c>
      <c r="F13" s="41" t="s">
        <v>100</v>
      </c>
      <c r="G13" s="41" t="s">
        <v>101</v>
      </c>
      <c r="H13" s="41" t="s">
        <v>102</v>
      </c>
      <c r="I13" s="40" t="s">
        <v>71</v>
      </c>
      <c r="J13" s="40" t="s">
        <v>87</v>
      </c>
      <c r="L13" s="42" t="n">
        <f aca="false">IF(ISNUMBER(A13),INT(A13),"")</f>
        <v>46338</v>
      </c>
    </row>
    <row r="14" customFormat="false" ht="45.75" hidden="false" customHeight="true" outlineLevel="0" collapsed="false">
      <c r="A14" s="39" t="n">
        <v>46339.7083333333</v>
      </c>
      <c r="B14" s="40" t="s">
        <v>103</v>
      </c>
      <c r="C14" s="40" t="s">
        <v>73</v>
      </c>
      <c r="D14" s="40" t="s">
        <v>52</v>
      </c>
      <c r="E14" s="41" t="s">
        <v>104</v>
      </c>
      <c r="F14" s="41" t="s">
        <v>105</v>
      </c>
      <c r="G14" s="41" t="s">
        <v>106</v>
      </c>
      <c r="H14" s="41" t="s">
        <v>107</v>
      </c>
      <c r="I14" s="40" t="s">
        <v>66</v>
      </c>
      <c r="J14" s="40" t="s">
        <v>108</v>
      </c>
      <c r="L14" s="42" t="n">
        <f aca="false">IF(ISNUMBER(A14),INT(A14),"")</f>
        <v>46339</v>
      </c>
    </row>
    <row r="15" customFormat="false" ht="45.75" hidden="false" customHeight="true" outlineLevel="0" collapsed="false">
      <c r="A15" s="39" t="n">
        <v>46342.375</v>
      </c>
      <c r="B15" s="40" t="s">
        <v>59</v>
      </c>
      <c r="C15" s="40" t="s">
        <v>60</v>
      </c>
      <c r="D15" s="40" t="s">
        <v>52</v>
      </c>
      <c r="E15" s="41" t="s">
        <v>109</v>
      </c>
      <c r="F15" s="41" t="s">
        <v>110</v>
      </c>
      <c r="G15" s="41" t="s">
        <v>111</v>
      </c>
      <c r="H15" s="41" t="s">
        <v>112</v>
      </c>
      <c r="I15" s="40" t="s">
        <v>57</v>
      </c>
      <c r="J15" s="40" t="s">
        <v>108</v>
      </c>
      <c r="L15" s="42" t="n">
        <f aca="false">IF(ISNUMBER(A15),INT(A15),"")</f>
        <v>46342</v>
      </c>
    </row>
    <row r="16" customFormat="false" ht="45.75" hidden="false" customHeight="true" outlineLevel="0" collapsed="false">
      <c r="A16" s="39" t="n">
        <v>46343.5</v>
      </c>
      <c r="B16" s="40" t="s">
        <v>50</v>
      </c>
      <c r="C16" s="40" t="s">
        <v>51</v>
      </c>
      <c r="D16" s="40" t="s">
        <v>61</v>
      </c>
      <c r="E16" s="41" t="s">
        <v>113</v>
      </c>
      <c r="F16" s="41" t="s">
        <v>114</v>
      </c>
      <c r="G16" s="41" t="s">
        <v>55</v>
      </c>
      <c r="H16" s="41" t="s">
        <v>115</v>
      </c>
      <c r="I16" s="40" t="s">
        <v>71</v>
      </c>
      <c r="J16" s="40" t="s">
        <v>108</v>
      </c>
      <c r="L16" s="42" t="n">
        <f aca="false">IF(ISNUMBER(A16),INT(A16),"")</f>
        <v>46343</v>
      </c>
    </row>
    <row r="17" customFormat="false" ht="45.75" hidden="false" customHeight="true" outlineLevel="0" collapsed="false">
      <c r="A17" s="39" t="n">
        <v>46344.4583333333</v>
      </c>
      <c r="B17" s="40" t="s">
        <v>67</v>
      </c>
      <c r="C17" s="40" t="s">
        <v>51</v>
      </c>
      <c r="D17" s="40" t="s">
        <v>68</v>
      </c>
      <c r="E17" s="41" t="s">
        <v>116</v>
      </c>
      <c r="F17" s="41" t="s">
        <v>117</v>
      </c>
      <c r="G17" s="41" t="s">
        <v>55</v>
      </c>
      <c r="H17" s="41" t="s">
        <v>55</v>
      </c>
      <c r="I17" s="40" t="s">
        <v>57</v>
      </c>
      <c r="J17" s="40" t="s">
        <v>108</v>
      </c>
      <c r="L17" s="42" t="n">
        <f aca="false">IF(ISNUMBER(A17),INT(A17),"")</f>
        <v>46344</v>
      </c>
    </row>
    <row r="18" customFormat="false" ht="45.75" hidden="false" customHeight="true" outlineLevel="0" collapsed="false">
      <c r="A18" s="39" t="n">
        <v>46345.7083333333</v>
      </c>
      <c r="B18" s="40" t="s">
        <v>72</v>
      </c>
      <c r="C18" s="40" t="s">
        <v>73</v>
      </c>
      <c r="D18" s="40" t="s">
        <v>52</v>
      </c>
      <c r="E18" s="41" t="s">
        <v>118</v>
      </c>
      <c r="F18" s="41" t="s">
        <v>119</v>
      </c>
      <c r="G18" s="41" t="s">
        <v>120</v>
      </c>
      <c r="H18" s="41" t="s">
        <v>121</v>
      </c>
      <c r="I18" s="40" t="s">
        <v>66</v>
      </c>
      <c r="J18" s="40" t="s">
        <v>122</v>
      </c>
      <c r="L18" s="42" t="n">
        <f aca="false">IF(ISNUMBER(A18),INT(A18),"")</f>
        <v>46345</v>
      </c>
    </row>
    <row r="19" customFormat="false" ht="45.75" hidden="false" customHeight="true" outlineLevel="0" collapsed="false">
      <c r="A19" s="39" t="n">
        <v>46346.4166666667</v>
      </c>
      <c r="B19" s="40" t="s">
        <v>59</v>
      </c>
      <c r="C19" s="40" t="s">
        <v>73</v>
      </c>
      <c r="D19" s="40" t="s">
        <v>61</v>
      </c>
      <c r="E19" s="41" t="s">
        <v>123</v>
      </c>
      <c r="F19" s="41" t="s">
        <v>124</v>
      </c>
      <c r="G19" s="41" t="s">
        <v>125</v>
      </c>
      <c r="H19" s="41" t="s">
        <v>126</v>
      </c>
      <c r="I19" s="40" t="s">
        <v>71</v>
      </c>
      <c r="J19" s="40" t="s">
        <v>122</v>
      </c>
      <c r="L19" s="42" t="n">
        <f aca="false">IF(ISNUMBER(A19),INT(A19),"")</f>
        <v>46346</v>
      </c>
    </row>
    <row r="20" customFormat="false" ht="45.75" hidden="false" customHeight="true" outlineLevel="0" collapsed="false">
      <c r="A20" s="39" t="n">
        <v>46349.375</v>
      </c>
      <c r="B20" s="40" t="s">
        <v>50</v>
      </c>
      <c r="C20" s="40" t="s">
        <v>60</v>
      </c>
      <c r="D20" s="40" t="s">
        <v>52</v>
      </c>
      <c r="E20" s="41" t="s">
        <v>127</v>
      </c>
      <c r="F20" s="41" t="s">
        <v>128</v>
      </c>
      <c r="G20" s="41" t="s">
        <v>129</v>
      </c>
      <c r="H20" s="41" t="s">
        <v>130</v>
      </c>
      <c r="I20" s="40" t="s">
        <v>57</v>
      </c>
      <c r="J20" s="40" t="s">
        <v>122</v>
      </c>
      <c r="L20" s="42" t="n">
        <f aca="false">IF(ISNUMBER(A20),INT(A20),"")</f>
        <v>46349</v>
      </c>
    </row>
    <row r="21" customFormat="false" ht="45.75" hidden="false" customHeight="true" outlineLevel="0" collapsed="false">
      <c r="A21" s="39" t="n">
        <v>46350.75</v>
      </c>
      <c r="B21" s="40" t="s">
        <v>92</v>
      </c>
      <c r="C21" s="40" t="s">
        <v>51</v>
      </c>
      <c r="D21" s="40" t="s">
        <v>68</v>
      </c>
      <c r="E21" s="41" t="s">
        <v>131</v>
      </c>
      <c r="F21" s="41" t="s">
        <v>132</v>
      </c>
      <c r="G21" s="41" t="s">
        <v>55</v>
      </c>
      <c r="H21" s="41" t="s">
        <v>133</v>
      </c>
      <c r="I21" s="40" t="s">
        <v>66</v>
      </c>
      <c r="J21" s="40" t="s">
        <v>122</v>
      </c>
      <c r="L21" s="42" t="n">
        <f aca="false">IF(ISNUMBER(A21),INT(A21),"")</f>
        <v>46350</v>
      </c>
    </row>
    <row r="22" customFormat="false" ht="45.75" hidden="false" customHeight="true" outlineLevel="0" collapsed="false">
      <c r="A22" s="39" t="n">
        <v>46351.5</v>
      </c>
      <c r="B22" s="40" t="s">
        <v>134</v>
      </c>
      <c r="C22" s="40" t="s">
        <v>78</v>
      </c>
      <c r="D22" s="40" t="s">
        <v>61</v>
      </c>
      <c r="E22" s="41" t="s">
        <v>135</v>
      </c>
      <c r="F22" s="41" t="s">
        <v>136</v>
      </c>
      <c r="G22" s="41" t="s">
        <v>137</v>
      </c>
      <c r="H22" s="41" t="s">
        <v>55</v>
      </c>
      <c r="I22" s="40" t="s">
        <v>71</v>
      </c>
      <c r="J22" s="40" t="s">
        <v>138</v>
      </c>
      <c r="L22" s="42" t="n">
        <f aca="false">IF(ISNUMBER(A22),INT(A22),"")</f>
        <v>46351</v>
      </c>
    </row>
    <row r="23" customFormat="false" ht="45.75" hidden="false" customHeight="true" outlineLevel="0" collapsed="false">
      <c r="A23" s="39" t="n">
        <v>46352.4166666667</v>
      </c>
      <c r="B23" s="40" t="s">
        <v>59</v>
      </c>
      <c r="C23" s="40" t="s">
        <v>60</v>
      </c>
      <c r="D23" s="40" t="s">
        <v>98</v>
      </c>
      <c r="E23" s="41" t="s">
        <v>139</v>
      </c>
      <c r="F23" s="41" t="s">
        <v>140</v>
      </c>
      <c r="G23" s="41" t="s">
        <v>141</v>
      </c>
      <c r="H23" s="41" t="s">
        <v>142</v>
      </c>
      <c r="I23" s="40" t="s">
        <v>57</v>
      </c>
      <c r="J23" s="40" t="s">
        <v>138</v>
      </c>
      <c r="L23" s="42" t="n">
        <f aca="false">IF(ISNUMBER(A23),INT(A23),"")</f>
        <v>46352</v>
      </c>
    </row>
    <row r="24" customFormat="false" ht="45.75" hidden="false" customHeight="true" outlineLevel="0" collapsed="false">
      <c r="A24" s="39" t="n">
        <v>46353.7083333333</v>
      </c>
      <c r="B24" s="40" t="s">
        <v>103</v>
      </c>
      <c r="C24" s="40" t="s">
        <v>73</v>
      </c>
      <c r="D24" s="40" t="s">
        <v>52</v>
      </c>
      <c r="E24" s="41" t="s">
        <v>143</v>
      </c>
      <c r="F24" s="41" t="s">
        <v>144</v>
      </c>
      <c r="G24" s="41" t="s">
        <v>145</v>
      </c>
      <c r="H24" s="41" t="s">
        <v>146</v>
      </c>
      <c r="I24" s="40" t="s">
        <v>66</v>
      </c>
      <c r="J24" s="40" t="s">
        <v>138</v>
      </c>
      <c r="L24" s="42" t="n">
        <f aca="false">IF(ISNUMBER(A24),INT(A24),"")</f>
        <v>46353</v>
      </c>
    </row>
    <row r="25" customFormat="false" ht="15" hidden="false" customHeight="false" outlineLevel="0" collapsed="false">
      <c r="A25" s="43"/>
      <c r="B25" s="44"/>
      <c r="C25" s="44"/>
      <c r="D25" s="44"/>
      <c r="E25" s="44"/>
      <c r="F25" s="44"/>
      <c r="G25" s="44"/>
      <c r="H25" s="44"/>
      <c r="I25" s="44"/>
      <c r="J25" s="44"/>
      <c r="L25" s="42" t="str">
        <f aca="false">IF(ISNUMBER(A25),INT(A25),"")</f>
        <v/>
      </c>
    </row>
    <row r="26" customFormat="false" ht="15" hidden="false" customHeight="false" outlineLevel="0" collapsed="false">
      <c r="A26" s="43"/>
      <c r="B26" s="44"/>
      <c r="C26" s="44"/>
      <c r="D26" s="44"/>
      <c r="E26" s="44"/>
      <c r="F26" s="44"/>
      <c r="G26" s="44"/>
      <c r="H26" s="44"/>
      <c r="I26" s="44"/>
      <c r="J26" s="44"/>
      <c r="L26" s="42" t="str">
        <f aca="false">IF(ISNUMBER(A26),INT(A26),"")</f>
        <v/>
      </c>
    </row>
    <row r="27" customFormat="false" ht="15" hidden="false" customHeight="false" outlineLevel="0" collapsed="false">
      <c r="A27" s="43"/>
      <c r="B27" s="44"/>
      <c r="C27" s="44"/>
      <c r="D27" s="44"/>
      <c r="E27" s="44"/>
      <c r="F27" s="44"/>
      <c r="G27" s="44"/>
      <c r="H27" s="44"/>
      <c r="I27" s="44"/>
      <c r="J27" s="44"/>
      <c r="L27" s="42" t="str">
        <f aca="false">IF(ISNUMBER(A27),INT(A27),"")</f>
        <v/>
      </c>
    </row>
    <row r="28" customFormat="false" ht="15" hidden="false" customHeight="false" outlineLevel="0" collapsed="false">
      <c r="A28" s="43"/>
      <c r="B28" s="44"/>
      <c r="C28" s="44"/>
      <c r="D28" s="44"/>
      <c r="E28" s="44"/>
      <c r="F28" s="44"/>
      <c r="G28" s="44"/>
      <c r="H28" s="44"/>
      <c r="I28" s="44"/>
      <c r="J28" s="44"/>
      <c r="L28" s="42" t="str">
        <f aca="false">IF(ISNUMBER(A28),INT(A28),"")</f>
        <v/>
      </c>
    </row>
    <row r="29" customFormat="false" ht="15" hidden="false" customHeight="false" outlineLevel="0" collapsed="false">
      <c r="A29" s="43"/>
      <c r="B29" s="44"/>
      <c r="C29" s="44"/>
      <c r="D29" s="44"/>
      <c r="E29" s="44"/>
      <c r="F29" s="44"/>
      <c r="G29" s="44"/>
      <c r="H29" s="44"/>
      <c r="I29" s="44"/>
      <c r="J29" s="44"/>
      <c r="L29" s="42" t="str">
        <f aca="false">IF(ISNUMBER(A29),INT(A29),"")</f>
        <v/>
      </c>
    </row>
    <row r="30" customFormat="false" ht="15" hidden="false" customHeight="false" outlineLevel="0" collapsed="false">
      <c r="A30" s="43"/>
      <c r="B30" s="44"/>
      <c r="C30" s="44"/>
      <c r="D30" s="44"/>
      <c r="E30" s="44"/>
      <c r="F30" s="44"/>
      <c r="G30" s="44"/>
      <c r="H30" s="44"/>
      <c r="I30" s="44"/>
      <c r="J30" s="44"/>
      <c r="L30" s="42" t="str">
        <f aca="false">IF(ISNUMBER(A30),INT(A30),"")</f>
        <v/>
      </c>
    </row>
    <row r="31" customFormat="false" ht="15" hidden="false" customHeight="false" outlineLevel="0" collapsed="false">
      <c r="A31" s="43"/>
      <c r="B31" s="44"/>
      <c r="C31" s="44"/>
      <c r="D31" s="44"/>
      <c r="E31" s="44"/>
      <c r="F31" s="44"/>
      <c r="G31" s="44"/>
      <c r="H31" s="44"/>
      <c r="I31" s="44"/>
      <c r="J31" s="44"/>
      <c r="L31" s="42" t="str">
        <f aca="false">IF(ISNUMBER(A31),INT(A31),"")</f>
        <v/>
      </c>
    </row>
    <row r="32" customFormat="false" ht="15" hidden="false" customHeight="false" outlineLevel="0" collapsed="false">
      <c r="A32" s="43"/>
      <c r="B32" s="44"/>
      <c r="C32" s="44"/>
      <c r="D32" s="44"/>
      <c r="E32" s="44"/>
      <c r="F32" s="44"/>
      <c r="G32" s="44"/>
      <c r="H32" s="44"/>
      <c r="I32" s="44"/>
      <c r="J32" s="44"/>
      <c r="L32" s="42" t="str">
        <f aca="false">IF(ISNUMBER(A32),INT(A32),"")</f>
        <v/>
      </c>
    </row>
    <row r="33" customFormat="false" ht="15" hidden="false" customHeight="false" outlineLevel="0" collapsed="false">
      <c r="A33" s="43"/>
      <c r="B33" s="44"/>
      <c r="C33" s="44"/>
      <c r="D33" s="44"/>
      <c r="E33" s="44"/>
      <c r="F33" s="44"/>
      <c r="G33" s="44"/>
      <c r="H33" s="44"/>
      <c r="I33" s="44"/>
      <c r="J33" s="44"/>
      <c r="L33" s="42" t="str">
        <f aca="false">IF(ISNUMBER(A33),INT(A33),"")</f>
        <v/>
      </c>
    </row>
    <row r="34" customFormat="false" ht="15" hidden="false" customHeight="false" outlineLevel="0" collapsed="false">
      <c r="A34" s="43"/>
      <c r="B34" s="44"/>
      <c r="C34" s="44"/>
      <c r="D34" s="44"/>
      <c r="E34" s="44"/>
      <c r="F34" s="44"/>
      <c r="G34" s="44"/>
      <c r="H34" s="44"/>
      <c r="I34" s="44"/>
      <c r="J34" s="44"/>
      <c r="L34" s="42" t="str">
        <f aca="false">IF(ISNUMBER(A34),INT(A34),"")</f>
        <v/>
      </c>
    </row>
    <row r="35" customFormat="false" ht="15" hidden="false" customHeight="false" outlineLevel="0" collapsed="false">
      <c r="A35" s="43"/>
      <c r="B35" s="44"/>
      <c r="C35" s="44"/>
      <c r="D35" s="44"/>
      <c r="E35" s="44"/>
      <c r="F35" s="44"/>
      <c r="G35" s="44"/>
      <c r="H35" s="44"/>
      <c r="I35" s="44"/>
      <c r="J35" s="44"/>
      <c r="L35" s="42" t="str">
        <f aca="false">IF(ISNUMBER(A35),INT(A35),"")</f>
        <v/>
      </c>
    </row>
    <row r="36" customFormat="false" ht="15" hidden="false" customHeight="false" outlineLevel="0" collapsed="false">
      <c r="A36" s="43"/>
      <c r="B36" s="44"/>
      <c r="C36" s="44"/>
      <c r="D36" s="44"/>
      <c r="E36" s="44"/>
      <c r="F36" s="44"/>
      <c r="G36" s="44"/>
      <c r="H36" s="44"/>
      <c r="I36" s="44"/>
      <c r="J36" s="44"/>
      <c r="L36" s="42" t="str">
        <f aca="false">IF(ISNUMBER(A36),INT(A36),"")</f>
        <v/>
      </c>
    </row>
    <row r="37" customFormat="false" ht="15" hidden="false" customHeight="false" outlineLevel="0" collapsed="false">
      <c r="A37" s="43"/>
      <c r="B37" s="44"/>
      <c r="C37" s="44"/>
      <c r="D37" s="44"/>
      <c r="E37" s="44"/>
      <c r="F37" s="44"/>
      <c r="G37" s="44"/>
      <c r="H37" s="44"/>
      <c r="I37" s="44"/>
      <c r="J37" s="44"/>
      <c r="L37" s="42" t="str">
        <f aca="false">IF(ISNUMBER(A37),INT(A37),"")</f>
        <v/>
      </c>
    </row>
    <row r="38" customFormat="false" ht="15" hidden="false" customHeight="false" outlineLevel="0" collapsed="false">
      <c r="A38" s="43"/>
      <c r="B38" s="44"/>
      <c r="C38" s="44"/>
      <c r="D38" s="44"/>
      <c r="E38" s="44"/>
      <c r="F38" s="44"/>
      <c r="G38" s="44"/>
      <c r="H38" s="44"/>
      <c r="I38" s="44"/>
      <c r="J38" s="44"/>
      <c r="L38" s="42" t="str">
        <f aca="false">IF(ISNUMBER(A38),INT(A38),"")</f>
        <v/>
      </c>
    </row>
    <row r="39" customFormat="false" ht="15" hidden="false" customHeight="false" outlineLevel="0" collapsed="false">
      <c r="A39" s="43"/>
      <c r="B39" s="44"/>
      <c r="C39" s="44"/>
      <c r="D39" s="44"/>
      <c r="E39" s="44"/>
      <c r="F39" s="44"/>
      <c r="G39" s="44"/>
      <c r="H39" s="44"/>
      <c r="I39" s="44"/>
      <c r="J39" s="44"/>
      <c r="L39" s="42" t="str">
        <f aca="false">IF(ISNUMBER(A39),INT(A39),"")</f>
        <v/>
      </c>
    </row>
    <row r="40" customFormat="false" ht="15" hidden="false" customHeight="false" outlineLevel="0" collapsed="false">
      <c r="A40" s="43"/>
      <c r="B40" s="44"/>
      <c r="C40" s="44"/>
      <c r="D40" s="44"/>
      <c r="E40" s="44"/>
      <c r="F40" s="44"/>
      <c r="G40" s="44"/>
      <c r="H40" s="44"/>
      <c r="I40" s="44"/>
      <c r="J40" s="44"/>
      <c r="L40" s="42" t="str">
        <f aca="false">IF(ISNUMBER(A40),INT(A40),"")</f>
        <v/>
      </c>
    </row>
    <row r="41" customFormat="false" ht="15" hidden="false" customHeight="false" outlineLevel="0" collapsed="false">
      <c r="A41" s="43"/>
      <c r="B41" s="44"/>
      <c r="C41" s="44"/>
      <c r="D41" s="44"/>
      <c r="E41" s="44"/>
      <c r="F41" s="44"/>
      <c r="G41" s="44"/>
      <c r="H41" s="44"/>
      <c r="I41" s="44"/>
      <c r="J41" s="44"/>
      <c r="L41" s="42" t="str">
        <f aca="false">IF(ISNUMBER(A41),INT(A41),"")</f>
        <v/>
      </c>
    </row>
    <row r="42" customFormat="false" ht="15" hidden="false" customHeight="false" outlineLevel="0" collapsed="false">
      <c r="A42" s="43"/>
      <c r="B42" s="44"/>
      <c r="C42" s="44"/>
      <c r="D42" s="44"/>
      <c r="E42" s="44"/>
      <c r="F42" s="44"/>
      <c r="G42" s="44"/>
      <c r="H42" s="44"/>
      <c r="I42" s="44"/>
      <c r="J42" s="44"/>
      <c r="L42" s="42" t="str">
        <f aca="false">IF(ISNUMBER(A42),INT(A42),"")</f>
        <v/>
      </c>
    </row>
    <row r="43" customFormat="false" ht="15" hidden="false" customHeight="false" outlineLevel="0" collapsed="false">
      <c r="A43" s="43"/>
      <c r="B43" s="44"/>
      <c r="C43" s="44"/>
      <c r="D43" s="44"/>
      <c r="E43" s="44"/>
      <c r="F43" s="44"/>
      <c r="G43" s="44"/>
      <c r="H43" s="44"/>
      <c r="I43" s="44"/>
      <c r="J43" s="44"/>
      <c r="L43" s="42" t="str">
        <f aca="false">IF(ISNUMBER(A43),INT(A43),"")</f>
        <v/>
      </c>
    </row>
    <row r="44" customFormat="false" ht="15" hidden="false" customHeight="false" outlineLevel="0" collapsed="false">
      <c r="A44" s="43"/>
      <c r="B44" s="44"/>
      <c r="C44" s="44"/>
      <c r="D44" s="44"/>
      <c r="E44" s="44"/>
      <c r="F44" s="44"/>
      <c r="G44" s="44"/>
      <c r="H44" s="44"/>
      <c r="I44" s="44"/>
      <c r="J44" s="44"/>
      <c r="L44" s="42" t="str">
        <f aca="false">IF(ISNUMBER(A44),INT(A44),"")</f>
        <v/>
      </c>
    </row>
    <row r="45" customFormat="false" ht="15" hidden="false" customHeight="false" outlineLevel="0" collapsed="false">
      <c r="A45" s="43"/>
      <c r="B45" s="44"/>
      <c r="C45" s="44"/>
      <c r="D45" s="44"/>
      <c r="E45" s="44"/>
      <c r="F45" s="44"/>
      <c r="G45" s="44"/>
      <c r="H45" s="44"/>
      <c r="I45" s="44"/>
      <c r="J45" s="44"/>
      <c r="L45" s="42" t="str">
        <f aca="false">IF(ISNUMBER(A45),INT(A45),"")</f>
        <v/>
      </c>
    </row>
    <row r="46" customFormat="false" ht="15" hidden="false" customHeight="false" outlineLevel="0" collapsed="false">
      <c r="A46" s="43"/>
      <c r="B46" s="44"/>
      <c r="C46" s="44"/>
      <c r="D46" s="44"/>
      <c r="E46" s="44"/>
      <c r="F46" s="44"/>
      <c r="G46" s="44"/>
      <c r="H46" s="44"/>
      <c r="I46" s="44"/>
      <c r="J46" s="44"/>
      <c r="L46" s="42" t="str">
        <f aca="false">IF(ISNUMBER(A46),INT(A46),"")</f>
        <v/>
      </c>
    </row>
    <row r="47" customFormat="false" ht="15" hidden="false" customHeight="false" outlineLevel="0" collapsed="false">
      <c r="A47" s="43"/>
      <c r="B47" s="44"/>
      <c r="C47" s="44"/>
      <c r="D47" s="44"/>
      <c r="E47" s="44"/>
      <c r="F47" s="44"/>
      <c r="G47" s="44"/>
      <c r="H47" s="44"/>
      <c r="I47" s="44"/>
      <c r="J47" s="44"/>
      <c r="L47" s="42" t="str">
        <f aca="false">IF(ISNUMBER(A47),INT(A47),"")</f>
        <v/>
      </c>
    </row>
    <row r="48" customFormat="false" ht="15" hidden="false" customHeight="false" outlineLevel="0" collapsed="false">
      <c r="A48" s="43"/>
      <c r="B48" s="44"/>
      <c r="C48" s="44"/>
      <c r="D48" s="44"/>
      <c r="E48" s="44"/>
      <c r="F48" s="44"/>
      <c r="G48" s="44"/>
      <c r="H48" s="44"/>
      <c r="I48" s="44"/>
      <c r="J48" s="44"/>
      <c r="L48" s="42" t="str">
        <f aca="false">IF(ISNUMBER(A48),INT(A48),"")</f>
        <v/>
      </c>
    </row>
    <row r="49" customFormat="false" ht="15" hidden="false" customHeight="false" outlineLevel="0" collapsed="false">
      <c r="A49" s="43"/>
      <c r="B49" s="44"/>
      <c r="C49" s="44"/>
      <c r="D49" s="44"/>
      <c r="E49" s="44"/>
      <c r="F49" s="44"/>
      <c r="G49" s="44"/>
      <c r="H49" s="44"/>
      <c r="I49" s="44"/>
      <c r="J49" s="44"/>
      <c r="L49" s="42" t="str">
        <f aca="false">IF(ISNUMBER(A49),INT(A49),"")</f>
        <v/>
      </c>
    </row>
    <row r="50" customFormat="false" ht="15" hidden="false" customHeight="false" outlineLevel="0" collapsed="false">
      <c r="A50" s="43"/>
      <c r="B50" s="44"/>
      <c r="C50" s="44"/>
      <c r="D50" s="44"/>
      <c r="E50" s="44"/>
      <c r="F50" s="44"/>
      <c r="G50" s="44"/>
      <c r="H50" s="44"/>
      <c r="I50" s="44"/>
      <c r="J50" s="44"/>
      <c r="L50" s="42" t="str">
        <f aca="false">IF(ISNUMBER(A50),INT(A50),"")</f>
        <v/>
      </c>
    </row>
    <row r="51" customFormat="false" ht="15" hidden="false" customHeight="false" outlineLevel="0" collapsed="false">
      <c r="A51" s="43"/>
      <c r="B51" s="44"/>
      <c r="C51" s="44"/>
      <c r="D51" s="44"/>
      <c r="E51" s="44"/>
      <c r="F51" s="44"/>
      <c r="G51" s="44"/>
      <c r="H51" s="44"/>
      <c r="I51" s="44"/>
      <c r="J51" s="44"/>
      <c r="L51" s="42" t="str">
        <f aca="false">IF(ISNUMBER(A51),INT(A51),"")</f>
        <v/>
      </c>
    </row>
    <row r="52" customFormat="false" ht="15" hidden="false" customHeight="false" outlineLevel="0" collapsed="false">
      <c r="A52" s="43"/>
      <c r="B52" s="44"/>
      <c r="C52" s="44"/>
      <c r="D52" s="44"/>
      <c r="E52" s="44"/>
      <c r="F52" s="44"/>
      <c r="G52" s="44"/>
      <c r="H52" s="44"/>
      <c r="I52" s="44"/>
      <c r="J52" s="44"/>
      <c r="L52" s="42" t="str">
        <f aca="false">IF(ISNUMBER(A52),INT(A52),"")</f>
        <v/>
      </c>
    </row>
    <row r="53" customFormat="false" ht="15" hidden="false" customHeight="false" outlineLevel="0" collapsed="false">
      <c r="A53" s="43"/>
      <c r="B53" s="44"/>
      <c r="C53" s="44"/>
      <c r="D53" s="44"/>
      <c r="E53" s="44"/>
      <c r="F53" s="44"/>
      <c r="G53" s="44"/>
      <c r="H53" s="44"/>
      <c r="I53" s="44"/>
      <c r="J53" s="44"/>
      <c r="L53" s="42" t="str">
        <f aca="false">IF(ISNUMBER(A53),INT(A53),"")</f>
        <v/>
      </c>
    </row>
    <row r="54" customFormat="false" ht="15" hidden="false" customHeight="false" outlineLevel="0" collapsed="false">
      <c r="A54" s="43"/>
      <c r="B54" s="44"/>
      <c r="C54" s="44"/>
      <c r="D54" s="44"/>
      <c r="E54" s="44"/>
      <c r="F54" s="44"/>
      <c r="G54" s="44"/>
      <c r="H54" s="44"/>
      <c r="I54" s="44"/>
      <c r="J54" s="44"/>
      <c r="L54" s="42" t="str">
        <f aca="false">IF(ISNUMBER(A54),INT(A54),"")</f>
        <v/>
      </c>
    </row>
    <row r="55" customFormat="false" ht="15" hidden="false" customHeight="false" outlineLevel="0" collapsed="false">
      <c r="A55" s="43"/>
      <c r="B55" s="44"/>
      <c r="C55" s="44"/>
      <c r="D55" s="44"/>
      <c r="E55" s="44"/>
      <c r="F55" s="44"/>
      <c r="G55" s="44"/>
      <c r="H55" s="44"/>
      <c r="I55" s="44"/>
      <c r="J55" s="44"/>
      <c r="L55" s="42" t="str">
        <f aca="false">IF(ISNUMBER(A55),INT(A55),"")</f>
        <v/>
      </c>
    </row>
    <row r="56" customFormat="false" ht="15" hidden="false" customHeight="false" outlineLevel="0" collapsed="false">
      <c r="A56" s="43"/>
      <c r="B56" s="44"/>
      <c r="C56" s="44"/>
      <c r="D56" s="44"/>
      <c r="E56" s="44"/>
      <c r="F56" s="44"/>
      <c r="G56" s="44"/>
      <c r="H56" s="44"/>
      <c r="I56" s="44"/>
      <c r="J56" s="44"/>
      <c r="L56" s="42" t="str">
        <f aca="false">IF(ISNUMBER(A56),INT(A56),"")</f>
        <v/>
      </c>
    </row>
    <row r="57" customFormat="false" ht="15" hidden="false" customHeight="false" outlineLevel="0" collapsed="false">
      <c r="A57" s="43"/>
      <c r="B57" s="44"/>
      <c r="C57" s="44"/>
      <c r="D57" s="44"/>
      <c r="E57" s="44"/>
      <c r="F57" s="44"/>
      <c r="G57" s="44"/>
      <c r="H57" s="44"/>
      <c r="I57" s="44"/>
      <c r="J57" s="44"/>
      <c r="L57" s="42" t="str">
        <f aca="false">IF(ISNUMBER(A57),INT(A57),"")</f>
        <v/>
      </c>
    </row>
    <row r="58" customFormat="false" ht="15" hidden="false" customHeight="false" outlineLevel="0" collapsed="false">
      <c r="A58" s="43"/>
      <c r="B58" s="44"/>
      <c r="C58" s="44"/>
      <c r="D58" s="44"/>
      <c r="E58" s="44"/>
      <c r="F58" s="44"/>
      <c r="G58" s="44"/>
      <c r="H58" s="44"/>
      <c r="I58" s="44"/>
      <c r="J58" s="44"/>
      <c r="L58" s="42" t="str">
        <f aca="false">IF(ISNUMBER(A58),INT(A58),"")</f>
        <v/>
      </c>
    </row>
    <row r="59" customFormat="false" ht="15" hidden="false" customHeight="false" outlineLevel="0" collapsed="false">
      <c r="A59" s="43"/>
      <c r="B59" s="44"/>
      <c r="C59" s="44"/>
      <c r="D59" s="44"/>
      <c r="E59" s="44"/>
      <c r="F59" s="44"/>
      <c r="G59" s="44"/>
      <c r="H59" s="44"/>
      <c r="I59" s="44"/>
      <c r="J59" s="44"/>
      <c r="L59" s="42" t="str">
        <f aca="false">IF(ISNUMBER(A59),INT(A59),"")</f>
        <v/>
      </c>
    </row>
    <row r="60" customFormat="false" ht="15" hidden="false" customHeight="false" outlineLevel="0" collapsed="false">
      <c r="A60" s="43"/>
      <c r="B60" s="44"/>
      <c r="C60" s="44"/>
      <c r="D60" s="44"/>
      <c r="E60" s="44"/>
      <c r="F60" s="44"/>
      <c r="G60" s="44"/>
      <c r="H60" s="44"/>
      <c r="I60" s="44"/>
      <c r="J60" s="44"/>
      <c r="L60" s="42" t="str">
        <f aca="false">IF(ISNUMBER(A60),INT(A60),"")</f>
        <v/>
      </c>
    </row>
    <row r="61" customFormat="false" ht="15" hidden="false" customHeight="false" outlineLevel="0" collapsed="false">
      <c r="A61" s="43"/>
      <c r="B61" s="44"/>
      <c r="C61" s="44"/>
      <c r="D61" s="44"/>
      <c r="E61" s="44"/>
      <c r="F61" s="44"/>
      <c r="G61" s="44"/>
      <c r="H61" s="44"/>
      <c r="I61" s="44"/>
      <c r="J61" s="44"/>
      <c r="L61" s="42" t="str">
        <f aca="false">IF(ISNUMBER(A61),INT(A61),"")</f>
        <v/>
      </c>
    </row>
    <row r="62" customFormat="false" ht="15" hidden="false" customHeight="false" outlineLevel="0" collapsed="false">
      <c r="A62" s="43"/>
      <c r="B62" s="44"/>
      <c r="C62" s="44"/>
      <c r="D62" s="44"/>
      <c r="E62" s="44"/>
      <c r="F62" s="44"/>
      <c r="G62" s="44"/>
      <c r="H62" s="44"/>
      <c r="I62" s="44"/>
      <c r="J62" s="44"/>
      <c r="L62" s="42" t="str">
        <f aca="false">IF(ISNUMBER(A62),INT(A62),"")</f>
        <v/>
      </c>
    </row>
    <row r="63" customFormat="false" ht="15" hidden="false" customHeight="false" outlineLevel="0" collapsed="false">
      <c r="A63" s="43"/>
      <c r="B63" s="44"/>
      <c r="C63" s="44"/>
      <c r="D63" s="44"/>
      <c r="E63" s="44"/>
      <c r="F63" s="44"/>
      <c r="G63" s="44"/>
      <c r="H63" s="44"/>
      <c r="I63" s="44"/>
      <c r="J63" s="44"/>
      <c r="L63" s="42" t="str">
        <f aca="false">IF(ISNUMBER(A63),INT(A63),"")</f>
        <v/>
      </c>
    </row>
    <row r="64" customFormat="false" ht="15" hidden="false" customHeight="false" outlineLevel="0" collapsed="false">
      <c r="A64" s="43"/>
      <c r="B64" s="44"/>
      <c r="C64" s="44"/>
      <c r="D64" s="44"/>
      <c r="E64" s="44"/>
      <c r="F64" s="44"/>
      <c r="G64" s="44"/>
      <c r="H64" s="44"/>
      <c r="I64" s="44"/>
      <c r="J64" s="44"/>
      <c r="L64" s="42" t="str">
        <f aca="false">IF(ISNUMBER(A64),INT(A64),"")</f>
        <v/>
      </c>
    </row>
    <row r="65" customFormat="false" ht="15" hidden="false" customHeight="false" outlineLevel="0" collapsed="false">
      <c r="A65" s="43"/>
      <c r="B65" s="44"/>
      <c r="C65" s="44"/>
      <c r="D65" s="44"/>
      <c r="E65" s="44"/>
      <c r="F65" s="44"/>
      <c r="G65" s="44"/>
      <c r="H65" s="44"/>
      <c r="I65" s="44"/>
      <c r="J65" s="44"/>
      <c r="L65" s="42" t="str">
        <f aca="false">IF(ISNUMBER(A65),INT(A65),"")</f>
        <v/>
      </c>
    </row>
    <row r="66" customFormat="false" ht="15" hidden="false" customHeight="false" outlineLevel="0" collapsed="false">
      <c r="A66" s="43"/>
      <c r="B66" s="44"/>
      <c r="C66" s="44"/>
      <c r="D66" s="44"/>
      <c r="E66" s="44"/>
      <c r="F66" s="44"/>
      <c r="G66" s="44"/>
      <c r="H66" s="44"/>
      <c r="I66" s="44"/>
      <c r="J66" s="44"/>
      <c r="L66" s="42" t="str">
        <f aca="false">IF(ISNUMBER(A66),INT(A66),"")</f>
        <v/>
      </c>
    </row>
    <row r="67" customFormat="false" ht="15" hidden="false" customHeight="false" outlineLevel="0" collapsed="false">
      <c r="A67" s="43"/>
      <c r="B67" s="44"/>
      <c r="C67" s="44"/>
      <c r="D67" s="44"/>
      <c r="E67" s="44"/>
      <c r="F67" s="44"/>
      <c r="G67" s="44"/>
      <c r="H67" s="44"/>
      <c r="I67" s="44"/>
      <c r="J67" s="44"/>
      <c r="L67" s="42" t="str">
        <f aca="false">IF(ISNUMBER(A67),INT(A67),"")</f>
        <v/>
      </c>
    </row>
    <row r="68" customFormat="false" ht="15" hidden="false" customHeight="false" outlineLevel="0" collapsed="false">
      <c r="A68" s="43"/>
      <c r="B68" s="44"/>
      <c r="C68" s="44"/>
      <c r="D68" s="44"/>
      <c r="E68" s="44"/>
      <c r="F68" s="44"/>
      <c r="G68" s="44"/>
      <c r="H68" s="44"/>
      <c r="I68" s="44"/>
      <c r="J68" s="44"/>
      <c r="L68" s="42" t="str">
        <f aca="false">IF(ISNUMBER(A68),INT(A68),"")</f>
        <v/>
      </c>
    </row>
    <row r="69" customFormat="false" ht="15" hidden="false" customHeight="false" outlineLevel="0" collapsed="false">
      <c r="A69" s="43"/>
      <c r="B69" s="44"/>
      <c r="C69" s="44"/>
      <c r="D69" s="44"/>
      <c r="E69" s="44"/>
      <c r="F69" s="44"/>
      <c r="G69" s="44"/>
      <c r="H69" s="44"/>
      <c r="I69" s="44"/>
      <c r="J69" s="44"/>
      <c r="L69" s="42" t="str">
        <f aca="false">IF(ISNUMBER(A69),INT(A69),"")</f>
        <v/>
      </c>
    </row>
    <row r="70" customFormat="false" ht="15" hidden="false" customHeight="false" outlineLevel="0" collapsed="false">
      <c r="A70" s="43"/>
      <c r="B70" s="44"/>
      <c r="C70" s="44"/>
      <c r="D70" s="44"/>
      <c r="E70" s="44"/>
      <c r="F70" s="44"/>
      <c r="G70" s="44"/>
      <c r="H70" s="44"/>
      <c r="I70" s="44"/>
      <c r="J70" s="44"/>
      <c r="L70" s="42" t="str">
        <f aca="false">IF(ISNUMBER(A70),INT(A70),"")</f>
        <v/>
      </c>
    </row>
    <row r="71" customFormat="false" ht="15" hidden="false" customHeight="false" outlineLevel="0" collapsed="false">
      <c r="A71" s="43"/>
      <c r="B71" s="44"/>
      <c r="C71" s="44"/>
      <c r="D71" s="44"/>
      <c r="E71" s="44"/>
      <c r="F71" s="44"/>
      <c r="G71" s="44"/>
      <c r="H71" s="44"/>
      <c r="I71" s="44"/>
      <c r="J71" s="44"/>
      <c r="L71" s="42" t="str">
        <f aca="false">IF(ISNUMBER(A71),INT(A71),"")</f>
        <v/>
      </c>
    </row>
    <row r="72" customFormat="false" ht="15" hidden="false" customHeight="false" outlineLevel="0" collapsed="false">
      <c r="A72" s="43"/>
      <c r="B72" s="44"/>
      <c r="C72" s="44"/>
      <c r="D72" s="44"/>
      <c r="E72" s="44"/>
      <c r="F72" s="44"/>
      <c r="G72" s="44"/>
      <c r="H72" s="44"/>
      <c r="I72" s="44"/>
      <c r="J72" s="44"/>
      <c r="L72" s="42" t="str">
        <f aca="false">IF(ISNUMBER(A72),INT(A72),"")</f>
        <v/>
      </c>
    </row>
    <row r="73" customFormat="false" ht="15" hidden="false" customHeight="false" outlineLevel="0" collapsed="false">
      <c r="A73" s="43"/>
      <c r="B73" s="44"/>
      <c r="C73" s="44"/>
      <c r="D73" s="44"/>
      <c r="E73" s="44"/>
      <c r="F73" s="44"/>
      <c r="G73" s="44"/>
      <c r="H73" s="44"/>
      <c r="I73" s="44"/>
      <c r="J73" s="44"/>
      <c r="L73" s="42" t="str">
        <f aca="false">IF(ISNUMBER(A73),INT(A73),"")</f>
        <v/>
      </c>
    </row>
    <row r="74" customFormat="false" ht="15" hidden="false" customHeight="false" outlineLevel="0" collapsed="false">
      <c r="A74" s="43"/>
      <c r="B74" s="44"/>
      <c r="C74" s="44"/>
      <c r="D74" s="44"/>
      <c r="E74" s="44"/>
      <c r="F74" s="44"/>
      <c r="G74" s="44"/>
      <c r="H74" s="44"/>
      <c r="I74" s="44"/>
      <c r="J74" s="44"/>
      <c r="L74" s="42" t="str">
        <f aca="false">IF(ISNUMBER(A74),INT(A74),"")</f>
        <v/>
      </c>
    </row>
    <row r="75" customFormat="false" ht="15" hidden="false" customHeight="false" outlineLevel="0" collapsed="false">
      <c r="A75" s="43"/>
      <c r="B75" s="44"/>
      <c r="C75" s="44"/>
      <c r="D75" s="44"/>
      <c r="E75" s="44"/>
      <c r="F75" s="44"/>
      <c r="G75" s="44"/>
      <c r="H75" s="44"/>
      <c r="I75" s="44"/>
      <c r="J75" s="44"/>
      <c r="L75" s="42" t="str">
        <f aca="false">IF(ISNUMBER(A75),INT(A75),"")</f>
        <v/>
      </c>
    </row>
    <row r="76" customFormat="false" ht="15" hidden="false" customHeight="false" outlineLevel="0" collapsed="false">
      <c r="A76" s="43"/>
      <c r="B76" s="44"/>
      <c r="C76" s="44"/>
      <c r="D76" s="44"/>
      <c r="E76" s="44"/>
      <c r="F76" s="44"/>
      <c r="G76" s="44"/>
      <c r="H76" s="44"/>
      <c r="I76" s="44"/>
      <c r="J76" s="44"/>
      <c r="L76" s="42" t="str">
        <f aca="false">IF(ISNUMBER(A76),INT(A76),"")</f>
        <v/>
      </c>
    </row>
    <row r="77" customFormat="false" ht="15" hidden="false" customHeight="false" outlineLevel="0" collapsed="false">
      <c r="A77" s="43"/>
      <c r="B77" s="44"/>
      <c r="C77" s="44"/>
      <c r="D77" s="44"/>
      <c r="E77" s="44"/>
      <c r="F77" s="44"/>
      <c r="G77" s="44"/>
      <c r="H77" s="44"/>
      <c r="I77" s="44"/>
      <c r="J77" s="44"/>
      <c r="L77" s="42" t="str">
        <f aca="false">IF(ISNUMBER(A77),INT(A77),"")</f>
        <v/>
      </c>
    </row>
    <row r="78" customFormat="false" ht="15" hidden="false" customHeight="false" outlineLevel="0" collapsed="false">
      <c r="A78" s="43"/>
      <c r="B78" s="44"/>
      <c r="C78" s="44"/>
      <c r="D78" s="44"/>
      <c r="E78" s="44"/>
      <c r="F78" s="44"/>
      <c r="G78" s="44"/>
      <c r="H78" s="44"/>
      <c r="I78" s="44"/>
      <c r="J78" s="44"/>
      <c r="L78" s="42" t="str">
        <f aca="false">IF(ISNUMBER(A78),INT(A78),"")</f>
        <v/>
      </c>
    </row>
    <row r="79" customFormat="false" ht="15" hidden="false" customHeight="false" outlineLevel="0" collapsed="false">
      <c r="A79" s="43"/>
      <c r="B79" s="44"/>
      <c r="C79" s="44"/>
      <c r="D79" s="44"/>
      <c r="E79" s="44"/>
      <c r="F79" s="44"/>
      <c r="G79" s="44"/>
      <c r="H79" s="44"/>
      <c r="I79" s="44"/>
      <c r="J79" s="44"/>
      <c r="L79" s="42" t="str">
        <f aca="false">IF(ISNUMBER(A79),INT(A79),"")</f>
        <v/>
      </c>
    </row>
    <row r="80" customFormat="false" ht="15" hidden="false" customHeight="false" outlineLevel="0" collapsed="false">
      <c r="A80" s="43"/>
      <c r="B80" s="44"/>
      <c r="C80" s="44"/>
      <c r="D80" s="44"/>
      <c r="E80" s="44"/>
      <c r="F80" s="44"/>
      <c r="G80" s="44"/>
      <c r="H80" s="44"/>
      <c r="I80" s="44"/>
      <c r="J80" s="44"/>
      <c r="L80" s="42" t="str">
        <f aca="false">IF(ISNUMBER(A80),INT(A80),"")</f>
        <v/>
      </c>
    </row>
    <row r="81" customFormat="false" ht="15" hidden="false" customHeight="false" outlineLevel="0" collapsed="false">
      <c r="A81" s="43"/>
      <c r="B81" s="44"/>
      <c r="C81" s="44"/>
      <c r="D81" s="44"/>
      <c r="E81" s="44"/>
      <c r="F81" s="44"/>
      <c r="G81" s="44"/>
      <c r="H81" s="44"/>
      <c r="I81" s="44"/>
      <c r="J81" s="44"/>
      <c r="L81" s="42" t="str">
        <f aca="false">IF(ISNUMBER(A81),INT(A81),"")</f>
        <v/>
      </c>
    </row>
    <row r="82" customFormat="false" ht="15" hidden="false" customHeight="false" outlineLevel="0" collapsed="false">
      <c r="A82" s="43"/>
      <c r="B82" s="44"/>
      <c r="C82" s="44"/>
      <c r="D82" s="44"/>
      <c r="E82" s="44"/>
      <c r="F82" s="44"/>
      <c r="G82" s="44"/>
      <c r="H82" s="44"/>
      <c r="I82" s="44"/>
      <c r="J82" s="44"/>
      <c r="L82" s="42" t="str">
        <f aca="false">IF(ISNUMBER(A82),INT(A82),"")</f>
        <v/>
      </c>
    </row>
    <row r="83" customFormat="false" ht="15" hidden="false" customHeight="false" outlineLevel="0" collapsed="false">
      <c r="A83" s="43"/>
      <c r="B83" s="44"/>
      <c r="C83" s="44"/>
      <c r="D83" s="44"/>
      <c r="E83" s="44"/>
      <c r="F83" s="44"/>
      <c r="G83" s="44"/>
      <c r="H83" s="44"/>
      <c r="I83" s="44"/>
      <c r="J83" s="44"/>
      <c r="L83" s="42" t="str">
        <f aca="false">IF(ISNUMBER(A83),INT(A83),"")</f>
        <v/>
      </c>
    </row>
    <row r="84" customFormat="false" ht="15" hidden="false" customHeight="false" outlineLevel="0" collapsed="false">
      <c r="A84" s="43"/>
      <c r="B84" s="44"/>
      <c r="C84" s="44"/>
      <c r="D84" s="44"/>
      <c r="E84" s="44"/>
      <c r="F84" s="44"/>
      <c r="G84" s="44"/>
      <c r="H84" s="44"/>
      <c r="I84" s="44"/>
      <c r="J84" s="44"/>
      <c r="L84" s="42" t="str">
        <f aca="false">IF(ISNUMBER(A84),INT(A84),"")</f>
        <v/>
      </c>
    </row>
    <row r="85" customFormat="false" ht="15" hidden="false" customHeight="false" outlineLevel="0" collapsed="false">
      <c r="A85" s="43"/>
      <c r="B85" s="44"/>
      <c r="C85" s="44"/>
      <c r="D85" s="44"/>
      <c r="E85" s="44"/>
      <c r="F85" s="44"/>
      <c r="G85" s="44"/>
      <c r="H85" s="44"/>
      <c r="I85" s="44"/>
      <c r="J85" s="44"/>
      <c r="L85" s="42" t="str">
        <f aca="false">IF(ISNUMBER(A85),INT(A85),"")</f>
        <v/>
      </c>
    </row>
    <row r="86" customFormat="false" ht="15" hidden="false" customHeight="false" outlineLevel="0" collapsed="false">
      <c r="A86" s="43"/>
      <c r="B86" s="44"/>
      <c r="C86" s="44"/>
      <c r="D86" s="44"/>
      <c r="E86" s="44"/>
      <c r="F86" s="44"/>
      <c r="G86" s="44"/>
      <c r="H86" s="44"/>
      <c r="I86" s="44"/>
      <c r="J86" s="44"/>
      <c r="L86" s="42" t="str">
        <f aca="false">IF(ISNUMBER(A86),INT(A86),"")</f>
        <v/>
      </c>
    </row>
    <row r="87" customFormat="false" ht="15" hidden="false" customHeight="false" outlineLevel="0" collapsed="false">
      <c r="A87" s="43"/>
      <c r="B87" s="44"/>
      <c r="C87" s="44"/>
      <c r="D87" s="44"/>
      <c r="E87" s="44"/>
      <c r="F87" s="44"/>
      <c r="G87" s="44"/>
      <c r="H87" s="44"/>
      <c r="I87" s="44"/>
      <c r="J87" s="44"/>
      <c r="L87" s="42" t="str">
        <f aca="false">IF(ISNUMBER(A87),INT(A87),"")</f>
        <v/>
      </c>
    </row>
    <row r="88" customFormat="false" ht="15" hidden="false" customHeight="false" outlineLevel="0" collapsed="false">
      <c r="A88" s="43"/>
      <c r="B88" s="44"/>
      <c r="C88" s="44"/>
      <c r="D88" s="44"/>
      <c r="E88" s="44"/>
      <c r="F88" s="44"/>
      <c r="G88" s="44"/>
      <c r="H88" s="44"/>
      <c r="I88" s="44"/>
      <c r="J88" s="44"/>
      <c r="L88" s="42" t="str">
        <f aca="false">IF(ISNUMBER(A88),INT(A88),"")</f>
        <v/>
      </c>
    </row>
    <row r="89" customFormat="false" ht="15" hidden="false" customHeight="false" outlineLevel="0" collapsed="false">
      <c r="A89" s="43"/>
      <c r="B89" s="44"/>
      <c r="C89" s="44"/>
      <c r="D89" s="44"/>
      <c r="E89" s="44"/>
      <c r="F89" s="44"/>
      <c r="G89" s="44"/>
      <c r="H89" s="44"/>
      <c r="I89" s="44"/>
      <c r="J89" s="44"/>
      <c r="L89" s="42" t="str">
        <f aca="false">IF(ISNUMBER(A89),INT(A89),"")</f>
        <v/>
      </c>
    </row>
    <row r="90" customFormat="false" ht="15" hidden="false" customHeight="false" outlineLevel="0" collapsed="false">
      <c r="A90" s="43"/>
      <c r="B90" s="44"/>
      <c r="C90" s="44"/>
      <c r="D90" s="44"/>
      <c r="E90" s="44"/>
      <c r="F90" s="44"/>
      <c r="G90" s="44"/>
      <c r="H90" s="44"/>
      <c r="I90" s="44"/>
      <c r="J90" s="44"/>
      <c r="L90" s="42" t="str">
        <f aca="false">IF(ISNUMBER(A90),INT(A90),"")</f>
        <v/>
      </c>
    </row>
    <row r="91" customFormat="false" ht="15" hidden="false" customHeight="false" outlineLevel="0" collapsed="false">
      <c r="A91" s="43"/>
      <c r="B91" s="44"/>
      <c r="C91" s="44"/>
      <c r="D91" s="44"/>
      <c r="E91" s="44"/>
      <c r="F91" s="44"/>
      <c r="G91" s="44"/>
      <c r="H91" s="44"/>
      <c r="I91" s="44"/>
      <c r="J91" s="44"/>
      <c r="L91" s="42" t="str">
        <f aca="false">IF(ISNUMBER(A91),INT(A91),"")</f>
        <v/>
      </c>
    </row>
    <row r="92" customFormat="false" ht="15" hidden="false" customHeight="false" outlineLevel="0" collapsed="false">
      <c r="A92" s="43"/>
      <c r="B92" s="44"/>
      <c r="C92" s="44"/>
      <c r="D92" s="44"/>
      <c r="E92" s="44"/>
      <c r="F92" s="44"/>
      <c r="G92" s="44"/>
      <c r="H92" s="44"/>
      <c r="I92" s="44"/>
      <c r="J92" s="44"/>
      <c r="L92" s="42" t="str">
        <f aca="false">IF(ISNUMBER(A92),INT(A92),"")</f>
        <v/>
      </c>
    </row>
    <row r="93" customFormat="false" ht="15" hidden="false" customHeight="false" outlineLevel="0" collapsed="false">
      <c r="A93" s="43"/>
      <c r="B93" s="44"/>
      <c r="C93" s="44"/>
      <c r="D93" s="44"/>
      <c r="E93" s="44"/>
      <c r="F93" s="44"/>
      <c r="G93" s="44"/>
      <c r="H93" s="44"/>
      <c r="I93" s="44"/>
      <c r="J93" s="44"/>
      <c r="L93" s="42" t="str">
        <f aca="false">IF(ISNUMBER(A93),INT(A93),"")</f>
        <v/>
      </c>
    </row>
    <row r="94" customFormat="false" ht="15" hidden="false" customHeight="false" outlineLevel="0" collapsed="false">
      <c r="A94" s="43"/>
      <c r="B94" s="44"/>
      <c r="C94" s="44"/>
      <c r="D94" s="44"/>
      <c r="E94" s="44"/>
      <c r="F94" s="44"/>
      <c r="G94" s="44"/>
      <c r="H94" s="44"/>
      <c r="I94" s="44"/>
      <c r="J94" s="44"/>
      <c r="L94" s="42" t="str">
        <f aca="false">IF(ISNUMBER(A94),INT(A94),"")</f>
        <v/>
      </c>
    </row>
    <row r="95" customFormat="false" ht="15" hidden="false" customHeight="false" outlineLevel="0" collapsed="false">
      <c r="A95" s="43"/>
      <c r="B95" s="44"/>
      <c r="C95" s="44"/>
      <c r="D95" s="44"/>
      <c r="E95" s="44"/>
      <c r="F95" s="44"/>
      <c r="G95" s="44"/>
      <c r="H95" s="44"/>
      <c r="I95" s="44"/>
      <c r="J95" s="44"/>
      <c r="L95" s="42" t="str">
        <f aca="false">IF(ISNUMBER(A95),INT(A95),"")</f>
        <v/>
      </c>
    </row>
    <row r="96" customFormat="false" ht="15" hidden="false" customHeight="false" outlineLevel="0" collapsed="false">
      <c r="A96" s="43"/>
      <c r="B96" s="44"/>
      <c r="C96" s="44"/>
      <c r="D96" s="44"/>
      <c r="E96" s="44"/>
      <c r="F96" s="44"/>
      <c r="G96" s="44"/>
      <c r="H96" s="44"/>
      <c r="I96" s="44"/>
      <c r="J96" s="44"/>
      <c r="L96" s="42" t="str">
        <f aca="false">IF(ISNUMBER(A96),INT(A96),"")</f>
        <v/>
      </c>
    </row>
    <row r="97" customFormat="false" ht="15" hidden="false" customHeight="false" outlineLevel="0" collapsed="false">
      <c r="A97" s="43"/>
      <c r="B97" s="44"/>
      <c r="C97" s="44"/>
      <c r="D97" s="44"/>
      <c r="E97" s="44"/>
      <c r="F97" s="44"/>
      <c r="G97" s="44"/>
      <c r="H97" s="44"/>
      <c r="I97" s="44"/>
      <c r="J97" s="44"/>
      <c r="L97" s="42" t="str">
        <f aca="false">IF(ISNUMBER(A97),INT(A97),"")</f>
        <v/>
      </c>
    </row>
    <row r="98" customFormat="false" ht="15" hidden="false" customHeight="false" outlineLevel="0" collapsed="false">
      <c r="A98" s="43"/>
      <c r="B98" s="44"/>
      <c r="C98" s="44"/>
      <c r="D98" s="44"/>
      <c r="E98" s="44"/>
      <c r="F98" s="44"/>
      <c r="G98" s="44"/>
      <c r="H98" s="44"/>
      <c r="I98" s="44"/>
      <c r="J98" s="44"/>
      <c r="L98" s="42" t="str">
        <f aca="false">IF(ISNUMBER(A98),INT(A98),"")</f>
        <v/>
      </c>
    </row>
    <row r="99" customFormat="false" ht="15" hidden="false" customHeight="false" outlineLevel="0" collapsed="false">
      <c r="A99" s="43"/>
      <c r="B99" s="44"/>
      <c r="C99" s="44"/>
      <c r="D99" s="44"/>
      <c r="E99" s="44"/>
      <c r="F99" s="44"/>
      <c r="G99" s="44"/>
      <c r="H99" s="44"/>
      <c r="I99" s="44"/>
      <c r="J99" s="44"/>
      <c r="L99" s="42" t="str">
        <f aca="false">IF(ISNUMBER(A99),INT(A99),"")</f>
        <v/>
      </c>
    </row>
    <row r="100" customFormat="false" ht="15" hidden="false" customHeight="false" outlineLevel="0" collapsed="false">
      <c r="A100" s="43"/>
      <c r="B100" s="44"/>
      <c r="C100" s="44"/>
      <c r="D100" s="44"/>
      <c r="E100" s="44"/>
      <c r="F100" s="44"/>
      <c r="G100" s="44"/>
      <c r="H100" s="44"/>
      <c r="I100" s="44"/>
      <c r="J100" s="44"/>
      <c r="L100" s="42" t="str">
        <f aca="false">IF(ISNUMBER(A100),INT(A100),"")</f>
        <v/>
      </c>
    </row>
    <row r="101" customFormat="false" ht="15" hidden="false" customHeight="false" outlineLevel="0" collapsed="false">
      <c r="A101" s="43"/>
      <c r="B101" s="44"/>
      <c r="C101" s="44"/>
      <c r="D101" s="44"/>
      <c r="E101" s="44"/>
      <c r="F101" s="44"/>
      <c r="G101" s="44"/>
      <c r="H101" s="44"/>
      <c r="I101" s="44"/>
      <c r="J101" s="44"/>
      <c r="L101" s="42" t="str">
        <f aca="false">IF(ISNUMBER(A101),INT(A101),"")</f>
        <v/>
      </c>
    </row>
    <row r="102" customFormat="false" ht="15" hidden="false" customHeight="false" outlineLevel="0" collapsed="false">
      <c r="A102" s="43"/>
      <c r="B102" s="44"/>
      <c r="C102" s="44"/>
      <c r="D102" s="44"/>
      <c r="E102" s="44"/>
      <c r="F102" s="44"/>
      <c r="G102" s="44"/>
      <c r="H102" s="44"/>
      <c r="I102" s="44"/>
      <c r="J102" s="44"/>
      <c r="L102" s="42" t="str">
        <f aca="false">IF(ISNUMBER(A102),INT(A102),"")</f>
        <v/>
      </c>
    </row>
    <row r="103" customFormat="false" ht="15" hidden="false" customHeight="false" outlineLevel="0" collapsed="false">
      <c r="A103" s="43"/>
      <c r="B103" s="44"/>
      <c r="C103" s="44"/>
      <c r="D103" s="44"/>
      <c r="E103" s="44"/>
      <c r="F103" s="44"/>
      <c r="G103" s="44"/>
      <c r="H103" s="44"/>
      <c r="I103" s="44"/>
      <c r="J103" s="44"/>
      <c r="L103" s="42" t="str">
        <f aca="false">IF(ISNUMBER(A103),INT(A103),"")</f>
        <v/>
      </c>
    </row>
    <row r="104" customFormat="false" ht="15" hidden="false" customHeight="false" outlineLevel="0" collapsed="false">
      <c r="A104" s="43"/>
      <c r="B104" s="44"/>
      <c r="C104" s="44"/>
      <c r="D104" s="44"/>
      <c r="E104" s="44"/>
      <c r="F104" s="44"/>
      <c r="G104" s="44"/>
      <c r="H104" s="44"/>
      <c r="I104" s="44"/>
      <c r="J104" s="44"/>
      <c r="L104" s="42" t="str">
        <f aca="false">IF(ISNUMBER(A104),INT(A104),"")</f>
        <v/>
      </c>
    </row>
    <row r="105" customFormat="false" ht="15" hidden="false" customHeight="false" outlineLevel="0" collapsed="false">
      <c r="A105" s="43"/>
      <c r="B105" s="44"/>
      <c r="C105" s="44"/>
      <c r="D105" s="44"/>
      <c r="E105" s="44"/>
      <c r="F105" s="44"/>
      <c r="G105" s="44"/>
      <c r="H105" s="44"/>
      <c r="I105" s="44"/>
      <c r="J105" s="44"/>
      <c r="L105" s="42" t="str">
        <f aca="false">IF(ISNUMBER(A105),INT(A105),"")</f>
        <v/>
      </c>
    </row>
    <row r="106" customFormat="false" ht="15" hidden="false" customHeight="false" outlineLevel="0" collapsed="false">
      <c r="A106" s="43"/>
      <c r="B106" s="44"/>
      <c r="C106" s="44"/>
      <c r="D106" s="44"/>
      <c r="E106" s="44"/>
      <c r="F106" s="44"/>
      <c r="G106" s="44"/>
      <c r="H106" s="44"/>
      <c r="I106" s="44"/>
      <c r="J106" s="44"/>
      <c r="L106" s="42" t="str">
        <f aca="false">IF(ISNUMBER(A106),INT(A106),"")</f>
        <v/>
      </c>
    </row>
    <row r="107" customFormat="false" ht="15" hidden="false" customHeight="false" outlineLevel="0" collapsed="false">
      <c r="A107" s="43"/>
      <c r="B107" s="44"/>
      <c r="C107" s="44"/>
      <c r="D107" s="44"/>
      <c r="E107" s="44"/>
      <c r="F107" s="44"/>
      <c r="G107" s="44"/>
      <c r="H107" s="44"/>
      <c r="I107" s="44"/>
      <c r="J107" s="44"/>
      <c r="L107" s="42" t="str">
        <f aca="false">IF(ISNUMBER(A107),INT(A107),"")</f>
        <v/>
      </c>
    </row>
    <row r="108" customFormat="false" ht="15" hidden="false" customHeight="false" outlineLevel="0" collapsed="false">
      <c r="A108" s="43"/>
      <c r="B108" s="44"/>
      <c r="C108" s="44"/>
      <c r="D108" s="44"/>
      <c r="E108" s="44"/>
      <c r="F108" s="44"/>
      <c r="G108" s="44"/>
      <c r="H108" s="44"/>
      <c r="I108" s="44"/>
      <c r="J108" s="44"/>
      <c r="L108" s="42" t="str">
        <f aca="false">IF(ISNUMBER(A108),INT(A108),"")</f>
        <v/>
      </c>
    </row>
    <row r="109" customFormat="false" ht="15" hidden="false" customHeight="false" outlineLevel="0" collapsed="false">
      <c r="A109" s="43"/>
      <c r="B109" s="44"/>
      <c r="C109" s="44"/>
      <c r="D109" s="44"/>
      <c r="E109" s="44"/>
      <c r="F109" s="44"/>
      <c r="G109" s="44"/>
      <c r="H109" s="44"/>
      <c r="I109" s="44"/>
      <c r="J109" s="44"/>
      <c r="L109" s="42" t="str">
        <f aca="false">IF(ISNUMBER(A109),INT(A109),"")</f>
        <v/>
      </c>
    </row>
    <row r="110" customFormat="false" ht="15" hidden="false" customHeight="false" outlineLevel="0" collapsed="false">
      <c r="A110" s="43"/>
      <c r="B110" s="44"/>
      <c r="C110" s="44"/>
      <c r="D110" s="44"/>
      <c r="E110" s="44"/>
      <c r="F110" s="44"/>
      <c r="G110" s="44"/>
      <c r="H110" s="44"/>
      <c r="I110" s="44"/>
      <c r="J110" s="44"/>
      <c r="L110" s="42" t="str">
        <f aca="false">IF(ISNUMBER(A110),INT(A110),"")</f>
        <v/>
      </c>
    </row>
    <row r="111" customFormat="false" ht="15" hidden="false" customHeight="false" outlineLevel="0" collapsed="false">
      <c r="A111" s="43"/>
      <c r="B111" s="44"/>
      <c r="C111" s="44"/>
      <c r="D111" s="44"/>
      <c r="E111" s="44"/>
      <c r="F111" s="44"/>
      <c r="G111" s="44"/>
      <c r="H111" s="44"/>
      <c r="I111" s="44"/>
      <c r="J111" s="44"/>
      <c r="L111" s="42" t="str">
        <f aca="false">IF(ISNUMBER(A111),INT(A111),"")</f>
        <v/>
      </c>
    </row>
    <row r="112" customFormat="false" ht="15" hidden="false" customHeight="false" outlineLevel="0" collapsed="false">
      <c r="A112" s="43"/>
      <c r="B112" s="44"/>
      <c r="C112" s="44"/>
      <c r="D112" s="44"/>
      <c r="E112" s="44"/>
      <c r="F112" s="44"/>
      <c r="G112" s="44"/>
      <c r="H112" s="44"/>
      <c r="I112" s="44"/>
      <c r="J112" s="44"/>
      <c r="L112" s="42" t="str">
        <f aca="false">IF(ISNUMBER(A112),INT(A112),"")</f>
        <v/>
      </c>
    </row>
    <row r="113" customFormat="false" ht="15" hidden="false" customHeight="false" outlineLevel="0" collapsed="false">
      <c r="A113" s="43"/>
      <c r="B113" s="44"/>
      <c r="C113" s="44"/>
      <c r="D113" s="44"/>
      <c r="E113" s="44"/>
      <c r="F113" s="44"/>
      <c r="G113" s="44"/>
      <c r="H113" s="44"/>
      <c r="I113" s="44"/>
      <c r="J113" s="44"/>
      <c r="L113" s="42" t="str">
        <f aca="false">IF(ISNUMBER(A113),INT(A113),"")</f>
        <v/>
      </c>
    </row>
    <row r="114" customFormat="false" ht="15" hidden="false" customHeight="false" outlineLevel="0" collapsed="false">
      <c r="A114" s="43"/>
      <c r="B114" s="44"/>
      <c r="C114" s="44"/>
      <c r="D114" s="44"/>
      <c r="E114" s="44"/>
      <c r="F114" s="44"/>
      <c r="G114" s="44"/>
      <c r="H114" s="44"/>
      <c r="I114" s="44"/>
      <c r="J114" s="44"/>
      <c r="L114" s="42" t="str">
        <f aca="false">IF(ISNUMBER(A114),INT(A114),"")</f>
        <v/>
      </c>
    </row>
    <row r="115" customFormat="false" ht="15" hidden="false" customHeight="false" outlineLevel="0" collapsed="false">
      <c r="A115" s="43"/>
      <c r="B115" s="44"/>
      <c r="C115" s="44"/>
      <c r="D115" s="44"/>
      <c r="E115" s="44"/>
      <c r="F115" s="44"/>
      <c r="G115" s="44"/>
      <c r="H115" s="44"/>
      <c r="I115" s="44"/>
      <c r="J115" s="44"/>
      <c r="L115" s="42" t="str">
        <f aca="false">IF(ISNUMBER(A115),INT(A115),"")</f>
        <v/>
      </c>
    </row>
    <row r="116" customFormat="false" ht="15" hidden="false" customHeight="false" outlineLevel="0" collapsed="false">
      <c r="A116" s="43"/>
      <c r="B116" s="44"/>
      <c r="C116" s="44"/>
      <c r="D116" s="44"/>
      <c r="E116" s="44"/>
      <c r="F116" s="44"/>
      <c r="G116" s="44"/>
      <c r="H116" s="44"/>
      <c r="I116" s="44"/>
      <c r="J116" s="44"/>
      <c r="L116" s="42" t="str">
        <f aca="false">IF(ISNUMBER(A116),INT(A116),"")</f>
        <v/>
      </c>
    </row>
    <row r="117" customFormat="false" ht="15" hidden="false" customHeight="false" outlineLevel="0" collapsed="false">
      <c r="A117" s="43"/>
      <c r="B117" s="44"/>
      <c r="C117" s="44"/>
      <c r="D117" s="44"/>
      <c r="E117" s="44"/>
      <c r="F117" s="44"/>
      <c r="G117" s="44"/>
      <c r="H117" s="44"/>
      <c r="I117" s="44"/>
      <c r="J117" s="44"/>
      <c r="L117" s="42" t="str">
        <f aca="false">IF(ISNUMBER(A117),INT(A117),"")</f>
        <v/>
      </c>
    </row>
    <row r="118" customFormat="false" ht="15" hidden="false" customHeight="false" outlineLevel="0" collapsed="false">
      <c r="A118" s="43"/>
      <c r="B118" s="44"/>
      <c r="C118" s="44"/>
      <c r="D118" s="44"/>
      <c r="E118" s="44"/>
      <c r="F118" s="44"/>
      <c r="G118" s="44"/>
      <c r="H118" s="44"/>
      <c r="I118" s="44"/>
      <c r="J118" s="44"/>
      <c r="L118" s="42" t="str">
        <f aca="false">IF(ISNUMBER(A118),INT(A118),"")</f>
        <v/>
      </c>
    </row>
    <row r="119" customFormat="false" ht="15" hidden="false" customHeight="false" outlineLevel="0" collapsed="false">
      <c r="A119" s="43"/>
      <c r="B119" s="44"/>
      <c r="C119" s="44"/>
      <c r="D119" s="44"/>
      <c r="E119" s="44"/>
      <c r="F119" s="44"/>
      <c r="G119" s="44"/>
      <c r="H119" s="44"/>
      <c r="I119" s="44"/>
      <c r="J119" s="44"/>
      <c r="L119" s="42" t="str">
        <f aca="false">IF(ISNUMBER(A119),INT(A119),"")</f>
        <v/>
      </c>
    </row>
    <row r="120" customFormat="false" ht="15" hidden="false" customHeight="false" outlineLevel="0" collapsed="false">
      <c r="A120" s="43"/>
      <c r="B120" s="44"/>
      <c r="C120" s="44"/>
      <c r="D120" s="44"/>
      <c r="E120" s="44"/>
      <c r="F120" s="44"/>
      <c r="G120" s="44"/>
      <c r="H120" s="44"/>
      <c r="I120" s="44"/>
      <c r="J120" s="44"/>
      <c r="L120" s="42" t="str">
        <f aca="false">IF(ISNUMBER(A120),INT(A120),"")</f>
        <v/>
      </c>
    </row>
    <row r="121" customFormat="false" ht="15" hidden="false" customHeight="false" outlineLevel="0" collapsed="false">
      <c r="A121" s="43"/>
      <c r="B121" s="44"/>
      <c r="C121" s="44"/>
      <c r="D121" s="44"/>
      <c r="E121" s="44"/>
      <c r="F121" s="44"/>
      <c r="G121" s="44"/>
      <c r="H121" s="44"/>
      <c r="I121" s="44"/>
      <c r="J121" s="44"/>
      <c r="L121" s="42" t="str">
        <f aca="false">IF(ISNUMBER(A121),INT(A121),"")</f>
        <v/>
      </c>
    </row>
    <row r="122" customFormat="false" ht="15" hidden="false" customHeight="false" outlineLevel="0" collapsed="false">
      <c r="A122" s="43"/>
      <c r="B122" s="44"/>
      <c r="C122" s="44"/>
      <c r="D122" s="44"/>
      <c r="E122" s="44"/>
      <c r="F122" s="44"/>
      <c r="G122" s="44"/>
      <c r="H122" s="44"/>
      <c r="I122" s="44"/>
      <c r="J122" s="44"/>
      <c r="L122" s="42" t="str">
        <f aca="false">IF(ISNUMBER(A122),INT(A122),"")</f>
        <v/>
      </c>
    </row>
    <row r="123" customFormat="false" ht="15" hidden="false" customHeight="false" outlineLevel="0" collapsed="false">
      <c r="A123" s="43"/>
      <c r="B123" s="44"/>
      <c r="C123" s="44"/>
      <c r="D123" s="44"/>
      <c r="E123" s="44"/>
      <c r="F123" s="44"/>
      <c r="G123" s="44"/>
      <c r="H123" s="44"/>
      <c r="I123" s="44"/>
      <c r="J123" s="44"/>
      <c r="L123" s="42" t="str">
        <f aca="false">IF(ISNUMBER(A123),INT(A123),"")</f>
        <v/>
      </c>
    </row>
    <row r="124" customFormat="false" ht="15" hidden="false" customHeight="false" outlineLevel="0" collapsed="false">
      <c r="A124" s="43"/>
      <c r="B124" s="44"/>
      <c r="C124" s="44"/>
      <c r="D124" s="44"/>
      <c r="E124" s="44"/>
      <c r="F124" s="44"/>
      <c r="G124" s="44"/>
      <c r="H124" s="44"/>
      <c r="I124" s="44"/>
      <c r="J124" s="44"/>
      <c r="L124" s="42" t="str">
        <f aca="false">IF(ISNUMBER(A124),INT(A124),"")</f>
        <v/>
      </c>
    </row>
    <row r="125" customFormat="false" ht="15" hidden="false" customHeight="false" outlineLevel="0" collapsed="false">
      <c r="A125" s="43"/>
      <c r="B125" s="44"/>
      <c r="C125" s="44"/>
      <c r="D125" s="44"/>
      <c r="E125" s="44"/>
      <c r="F125" s="44"/>
      <c r="G125" s="44"/>
      <c r="H125" s="44"/>
      <c r="I125" s="44"/>
      <c r="J125" s="44"/>
      <c r="L125" s="42" t="str">
        <f aca="false">IF(ISNUMBER(A125),INT(A125),"")</f>
        <v/>
      </c>
    </row>
    <row r="126" customFormat="false" ht="15" hidden="false" customHeight="false" outlineLevel="0" collapsed="false">
      <c r="A126" s="43"/>
      <c r="B126" s="44"/>
      <c r="C126" s="44"/>
      <c r="D126" s="44"/>
      <c r="E126" s="44"/>
      <c r="F126" s="44"/>
      <c r="G126" s="44"/>
      <c r="H126" s="44"/>
      <c r="I126" s="44"/>
      <c r="J126" s="44"/>
      <c r="L126" s="42" t="str">
        <f aca="false">IF(ISNUMBER(A126),INT(A126),"")</f>
        <v/>
      </c>
    </row>
    <row r="127" customFormat="false" ht="15" hidden="false" customHeight="false" outlineLevel="0" collapsed="false">
      <c r="A127" s="43"/>
      <c r="B127" s="44"/>
      <c r="C127" s="44"/>
      <c r="D127" s="44"/>
      <c r="E127" s="44"/>
      <c r="F127" s="44"/>
      <c r="G127" s="44"/>
      <c r="H127" s="44"/>
      <c r="I127" s="44"/>
      <c r="J127" s="44"/>
      <c r="L127" s="42" t="str">
        <f aca="false">IF(ISNUMBER(A127),INT(A127),"")</f>
        <v/>
      </c>
    </row>
    <row r="128" customFormat="false" ht="15" hidden="false" customHeight="false" outlineLevel="0" collapsed="false">
      <c r="A128" s="43"/>
      <c r="B128" s="44"/>
      <c r="C128" s="44"/>
      <c r="D128" s="44"/>
      <c r="E128" s="44"/>
      <c r="F128" s="44"/>
      <c r="G128" s="44"/>
      <c r="H128" s="44"/>
      <c r="I128" s="44"/>
      <c r="J128" s="44"/>
      <c r="L128" s="42" t="str">
        <f aca="false">IF(ISNUMBER(A128),INT(A128),"")</f>
        <v/>
      </c>
    </row>
    <row r="129" customFormat="false" ht="15" hidden="false" customHeight="false" outlineLevel="0" collapsed="false">
      <c r="A129" s="43"/>
      <c r="B129" s="44"/>
      <c r="C129" s="44"/>
      <c r="D129" s="44"/>
      <c r="E129" s="44"/>
      <c r="F129" s="44"/>
      <c r="G129" s="44"/>
      <c r="H129" s="44"/>
      <c r="I129" s="44"/>
      <c r="J129" s="44"/>
      <c r="L129" s="42" t="str">
        <f aca="false">IF(ISNUMBER(A129),INT(A129),"")</f>
        <v/>
      </c>
    </row>
    <row r="130" customFormat="false" ht="15" hidden="false" customHeight="false" outlineLevel="0" collapsed="false">
      <c r="A130" s="43"/>
      <c r="B130" s="44"/>
      <c r="C130" s="44"/>
      <c r="D130" s="44"/>
      <c r="E130" s="44"/>
      <c r="F130" s="44"/>
      <c r="G130" s="44"/>
      <c r="H130" s="44"/>
      <c r="I130" s="44"/>
      <c r="J130" s="44"/>
      <c r="L130" s="42" t="str">
        <f aca="false">IF(ISNUMBER(A130),INT(A130),"")</f>
        <v/>
      </c>
    </row>
    <row r="131" customFormat="false" ht="15" hidden="false" customHeight="false" outlineLevel="0" collapsed="false">
      <c r="A131" s="43"/>
      <c r="B131" s="44"/>
      <c r="C131" s="44"/>
      <c r="D131" s="44"/>
      <c r="E131" s="44"/>
      <c r="F131" s="44"/>
      <c r="G131" s="44"/>
      <c r="H131" s="44"/>
      <c r="I131" s="44"/>
      <c r="J131" s="44"/>
      <c r="L131" s="42" t="str">
        <f aca="false">IF(ISNUMBER(A131),INT(A131),"")</f>
        <v/>
      </c>
    </row>
    <row r="132" customFormat="false" ht="15" hidden="false" customHeight="false" outlineLevel="0" collapsed="false">
      <c r="A132" s="43"/>
      <c r="B132" s="44"/>
      <c r="C132" s="44"/>
      <c r="D132" s="44"/>
      <c r="E132" s="44"/>
      <c r="F132" s="44"/>
      <c r="G132" s="44"/>
      <c r="H132" s="44"/>
      <c r="I132" s="44"/>
      <c r="J132" s="44"/>
      <c r="L132" s="42" t="str">
        <f aca="false">IF(ISNUMBER(A132),INT(A132),"")</f>
        <v/>
      </c>
    </row>
    <row r="133" customFormat="false" ht="15" hidden="false" customHeight="false" outlineLevel="0" collapsed="false">
      <c r="A133" s="43"/>
      <c r="B133" s="44"/>
      <c r="C133" s="44"/>
      <c r="D133" s="44"/>
      <c r="E133" s="44"/>
      <c r="F133" s="44"/>
      <c r="G133" s="44"/>
      <c r="H133" s="44"/>
      <c r="I133" s="44"/>
      <c r="J133" s="44"/>
      <c r="L133" s="42" t="str">
        <f aca="false">IF(ISNUMBER(A133),INT(A133),"")</f>
        <v/>
      </c>
    </row>
    <row r="134" customFormat="false" ht="15" hidden="false" customHeight="false" outlineLevel="0" collapsed="false">
      <c r="A134" s="43"/>
      <c r="B134" s="44"/>
      <c r="C134" s="44"/>
      <c r="D134" s="44"/>
      <c r="E134" s="44"/>
      <c r="F134" s="44"/>
      <c r="G134" s="44"/>
      <c r="H134" s="44"/>
      <c r="I134" s="44"/>
      <c r="J134" s="44"/>
      <c r="L134" s="42" t="str">
        <f aca="false">IF(ISNUMBER(A134),INT(A134),"")</f>
        <v/>
      </c>
    </row>
    <row r="135" customFormat="false" ht="15" hidden="false" customHeight="false" outlineLevel="0" collapsed="false">
      <c r="A135" s="43"/>
      <c r="B135" s="44"/>
      <c r="C135" s="44"/>
      <c r="D135" s="44"/>
      <c r="E135" s="44"/>
      <c r="F135" s="44"/>
      <c r="G135" s="44"/>
      <c r="H135" s="44"/>
      <c r="I135" s="44"/>
      <c r="J135" s="44"/>
      <c r="L135" s="42" t="str">
        <f aca="false">IF(ISNUMBER(A135),INT(A135),"")</f>
        <v/>
      </c>
    </row>
    <row r="136" customFormat="false" ht="15" hidden="false" customHeight="false" outlineLevel="0" collapsed="false">
      <c r="A136" s="43"/>
      <c r="B136" s="44"/>
      <c r="C136" s="44"/>
      <c r="D136" s="44"/>
      <c r="E136" s="44"/>
      <c r="F136" s="44"/>
      <c r="G136" s="44"/>
      <c r="H136" s="44"/>
      <c r="I136" s="44"/>
      <c r="J136" s="44"/>
      <c r="L136" s="42" t="str">
        <f aca="false">IF(ISNUMBER(A136),INT(A136),"")</f>
        <v/>
      </c>
    </row>
    <row r="137" customFormat="false" ht="15" hidden="false" customHeight="false" outlineLevel="0" collapsed="false">
      <c r="A137" s="43"/>
      <c r="B137" s="44"/>
      <c r="C137" s="44"/>
      <c r="D137" s="44"/>
      <c r="E137" s="44"/>
      <c r="F137" s="44"/>
      <c r="G137" s="44"/>
      <c r="H137" s="44"/>
      <c r="I137" s="44"/>
      <c r="J137" s="44"/>
      <c r="L137" s="42" t="str">
        <f aca="false">IF(ISNUMBER(A137),INT(A137),"")</f>
        <v/>
      </c>
    </row>
    <row r="138" customFormat="false" ht="15" hidden="false" customHeight="false" outlineLevel="0" collapsed="false">
      <c r="A138" s="43"/>
      <c r="B138" s="44"/>
      <c r="C138" s="44"/>
      <c r="D138" s="44"/>
      <c r="E138" s="44"/>
      <c r="F138" s="44"/>
      <c r="G138" s="44"/>
      <c r="H138" s="44"/>
      <c r="I138" s="44"/>
      <c r="J138" s="44"/>
      <c r="L138" s="42" t="str">
        <f aca="false">IF(ISNUMBER(A138),INT(A138),"")</f>
        <v/>
      </c>
    </row>
    <row r="139" customFormat="false" ht="15" hidden="false" customHeight="false" outlineLevel="0" collapsed="false">
      <c r="A139" s="43"/>
      <c r="B139" s="44"/>
      <c r="C139" s="44"/>
      <c r="D139" s="44"/>
      <c r="E139" s="44"/>
      <c r="F139" s="44"/>
      <c r="G139" s="44"/>
      <c r="H139" s="44"/>
      <c r="I139" s="44"/>
      <c r="J139" s="44"/>
      <c r="L139" s="42" t="str">
        <f aca="false">IF(ISNUMBER(A139),INT(A139),"")</f>
        <v/>
      </c>
    </row>
    <row r="140" customFormat="false" ht="15" hidden="false" customHeight="false" outlineLevel="0" collapsed="false">
      <c r="A140" s="43"/>
      <c r="B140" s="44"/>
      <c r="C140" s="44"/>
      <c r="D140" s="44"/>
      <c r="E140" s="44"/>
      <c r="F140" s="44"/>
      <c r="G140" s="44"/>
      <c r="H140" s="44"/>
      <c r="I140" s="44"/>
      <c r="J140" s="44"/>
      <c r="L140" s="42" t="str">
        <f aca="false">IF(ISNUMBER(A140),INT(A140),"")</f>
        <v/>
      </c>
    </row>
    <row r="141" customFormat="false" ht="15" hidden="false" customHeight="false" outlineLevel="0" collapsed="false">
      <c r="A141" s="43"/>
      <c r="B141" s="44"/>
      <c r="C141" s="44"/>
      <c r="D141" s="44"/>
      <c r="E141" s="44"/>
      <c r="F141" s="44"/>
      <c r="G141" s="44"/>
      <c r="H141" s="44"/>
      <c r="I141" s="44"/>
      <c r="J141" s="44"/>
      <c r="L141" s="42" t="str">
        <f aca="false">IF(ISNUMBER(A141),INT(A141),"")</f>
        <v/>
      </c>
    </row>
    <row r="142" customFormat="false" ht="15" hidden="false" customHeight="false" outlineLevel="0" collapsed="false">
      <c r="A142" s="43"/>
      <c r="B142" s="44"/>
      <c r="C142" s="44"/>
      <c r="D142" s="44"/>
      <c r="E142" s="44"/>
      <c r="F142" s="44"/>
      <c r="G142" s="44"/>
      <c r="H142" s="44"/>
      <c r="I142" s="44"/>
      <c r="J142" s="44"/>
      <c r="L142" s="42" t="str">
        <f aca="false">IF(ISNUMBER(A142),INT(A142),"")</f>
        <v/>
      </c>
    </row>
    <row r="143" customFormat="false" ht="15" hidden="false" customHeight="false" outlineLevel="0" collapsed="false">
      <c r="A143" s="43"/>
      <c r="B143" s="44"/>
      <c r="C143" s="44"/>
      <c r="D143" s="44"/>
      <c r="E143" s="44"/>
      <c r="F143" s="44"/>
      <c r="G143" s="44"/>
      <c r="H143" s="44"/>
      <c r="I143" s="44"/>
      <c r="J143" s="44"/>
      <c r="L143" s="42" t="str">
        <f aca="false">IF(ISNUMBER(A143),INT(A143),"")</f>
        <v/>
      </c>
    </row>
    <row r="144" customFormat="false" ht="15" hidden="false" customHeight="false" outlineLevel="0" collapsed="false">
      <c r="A144" s="43"/>
      <c r="B144" s="44"/>
      <c r="C144" s="44"/>
      <c r="D144" s="44"/>
      <c r="E144" s="44"/>
      <c r="F144" s="44"/>
      <c r="G144" s="44"/>
      <c r="H144" s="44"/>
      <c r="I144" s="44"/>
      <c r="J144" s="44"/>
      <c r="L144" s="42" t="str">
        <f aca="false">IF(ISNUMBER(A144),INT(A144),"")</f>
        <v/>
      </c>
    </row>
    <row r="145" customFormat="false" ht="15" hidden="false" customHeight="false" outlineLevel="0" collapsed="false">
      <c r="A145" s="43"/>
      <c r="B145" s="44"/>
      <c r="C145" s="44"/>
      <c r="D145" s="44"/>
      <c r="E145" s="44"/>
      <c r="F145" s="44"/>
      <c r="G145" s="44"/>
      <c r="H145" s="44"/>
      <c r="I145" s="44"/>
      <c r="J145" s="44"/>
      <c r="L145" s="42" t="str">
        <f aca="false">IF(ISNUMBER(A145),INT(A145),"")</f>
        <v/>
      </c>
    </row>
    <row r="146" customFormat="false" ht="15" hidden="false" customHeight="false" outlineLevel="0" collapsed="false">
      <c r="A146" s="43"/>
      <c r="B146" s="44"/>
      <c r="C146" s="44"/>
      <c r="D146" s="44"/>
      <c r="E146" s="44"/>
      <c r="F146" s="44"/>
      <c r="G146" s="44"/>
      <c r="H146" s="44"/>
      <c r="I146" s="44"/>
      <c r="J146" s="44"/>
      <c r="L146" s="42" t="str">
        <f aca="false">IF(ISNUMBER(A146),INT(A146),"")</f>
        <v/>
      </c>
    </row>
    <row r="147" customFormat="false" ht="15" hidden="false" customHeight="false" outlineLevel="0" collapsed="false">
      <c r="A147" s="43"/>
      <c r="B147" s="44"/>
      <c r="C147" s="44"/>
      <c r="D147" s="44"/>
      <c r="E147" s="44"/>
      <c r="F147" s="44"/>
      <c r="G147" s="44"/>
      <c r="H147" s="44"/>
      <c r="I147" s="44"/>
      <c r="J147" s="44"/>
      <c r="L147" s="42" t="str">
        <f aca="false">IF(ISNUMBER(A147),INT(A147),"")</f>
        <v/>
      </c>
    </row>
    <row r="148" customFormat="false" ht="15" hidden="false" customHeight="false" outlineLevel="0" collapsed="false">
      <c r="A148" s="43"/>
      <c r="B148" s="44"/>
      <c r="C148" s="44"/>
      <c r="D148" s="44"/>
      <c r="E148" s="44"/>
      <c r="F148" s="44"/>
      <c r="G148" s="44"/>
      <c r="H148" s="44"/>
      <c r="I148" s="44"/>
      <c r="J148" s="44"/>
      <c r="L148" s="42" t="str">
        <f aca="false">IF(ISNUMBER(A148),INT(A148),"")</f>
        <v/>
      </c>
    </row>
    <row r="149" customFormat="false" ht="15" hidden="false" customHeight="false" outlineLevel="0" collapsed="false">
      <c r="A149" s="43"/>
      <c r="B149" s="44"/>
      <c r="C149" s="44"/>
      <c r="D149" s="44"/>
      <c r="E149" s="44"/>
      <c r="F149" s="44"/>
      <c r="G149" s="44"/>
      <c r="H149" s="44"/>
      <c r="I149" s="44"/>
      <c r="J149" s="44"/>
      <c r="L149" s="42" t="str">
        <f aca="false">IF(ISNUMBER(A149),INT(A149),"")</f>
        <v/>
      </c>
    </row>
    <row r="150" customFormat="false" ht="15" hidden="false" customHeight="false" outlineLevel="0" collapsed="false">
      <c r="A150" s="43"/>
      <c r="B150" s="44"/>
      <c r="C150" s="44"/>
      <c r="D150" s="44"/>
      <c r="E150" s="44"/>
      <c r="F150" s="44"/>
      <c r="G150" s="44"/>
      <c r="H150" s="44"/>
      <c r="I150" s="44"/>
      <c r="J150" s="44"/>
      <c r="L150" s="42" t="str">
        <f aca="false">IF(ISNUMBER(A150),INT(A150),"")</f>
        <v/>
      </c>
    </row>
    <row r="151" customFormat="false" ht="15" hidden="false" customHeight="false" outlineLevel="0" collapsed="false">
      <c r="A151" s="43"/>
      <c r="B151" s="44"/>
      <c r="C151" s="44"/>
      <c r="D151" s="44"/>
      <c r="E151" s="44"/>
      <c r="F151" s="44"/>
      <c r="G151" s="44"/>
      <c r="H151" s="44"/>
      <c r="I151" s="44"/>
      <c r="J151" s="44"/>
      <c r="L151" s="42" t="str">
        <f aca="false">IF(ISNUMBER(A151),INT(A151),"")</f>
        <v/>
      </c>
    </row>
    <row r="152" customFormat="false" ht="15" hidden="false" customHeight="false" outlineLevel="0" collapsed="false">
      <c r="A152" s="43"/>
      <c r="B152" s="44"/>
      <c r="C152" s="44"/>
      <c r="D152" s="44"/>
      <c r="E152" s="44"/>
      <c r="F152" s="44"/>
      <c r="G152" s="44"/>
      <c r="H152" s="44"/>
      <c r="I152" s="44"/>
      <c r="J152" s="44"/>
      <c r="L152" s="42" t="str">
        <f aca="false">IF(ISNUMBER(A152),INT(A152),"")</f>
        <v/>
      </c>
    </row>
    <row r="153" customFormat="false" ht="15" hidden="false" customHeight="false" outlineLevel="0" collapsed="false">
      <c r="A153" s="43"/>
      <c r="B153" s="44"/>
      <c r="C153" s="44"/>
      <c r="D153" s="44"/>
      <c r="E153" s="44"/>
      <c r="F153" s="44"/>
      <c r="G153" s="44"/>
      <c r="H153" s="44"/>
      <c r="I153" s="44"/>
      <c r="J153" s="44"/>
      <c r="L153" s="42" t="str">
        <f aca="false">IF(ISNUMBER(A153),INT(A153),"")</f>
        <v/>
      </c>
    </row>
    <row r="154" customFormat="false" ht="15" hidden="false" customHeight="false" outlineLevel="0" collapsed="false">
      <c r="A154" s="43"/>
      <c r="B154" s="44"/>
      <c r="C154" s="44"/>
      <c r="D154" s="44"/>
      <c r="E154" s="44"/>
      <c r="F154" s="44"/>
      <c r="G154" s="44"/>
      <c r="H154" s="44"/>
      <c r="I154" s="44"/>
      <c r="J154" s="44"/>
      <c r="L154" s="42" t="str">
        <f aca="false">IF(ISNUMBER(A154),INT(A154),"")</f>
        <v/>
      </c>
    </row>
    <row r="155" customFormat="false" ht="15" hidden="false" customHeight="false" outlineLevel="0" collapsed="false">
      <c r="A155" s="43"/>
      <c r="B155" s="44"/>
      <c r="C155" s="44"/>
      <c r="D155" s="44"/>
      <c r="E155" s="44"/>
      <c r="F155" s="44"/>
      <c r="G155" s="44"/>
      <c r="H155" s="44"/>
      <c r="I155" s="44"/>
      <c r="J155" s="44"/>
      <c r="L155" s="42" t="str">
        <f aca="false">IF(ISNUMBER(A155),INT(A155),"")</f>
        <v/>
      </c>
    </row>
    <row r="156" customFormat="false" ht="15" hidden="false" customHeight="false" outlineLevel="0" collapsed="false">
      <c r="A156" s="43"/>
      <c r="B156" s="44"/>
      <c r="C156" s="44"/>
      <c r="D156" s="44"/>
      <c r="E156" s="44"/>
      <c r="F156" s="44"/>
      <c r="G156" s="44"/>
      <c r="H156" s="44"/>
      <c r="I156" s="44"/>
      <c r="J156" s="44"/>
      <c r="L156" s="42" t="str">
        <f aca="false">IF(ISNUMBER(A156),INT(A156),"")</f>
        <v/>
      </c>
    </row>
    <row r="157" customFormat="false" ht="15" hidden="false" customHeight="false" outlineLevel="0" collapsed="false">
      <c r="A157" s="43"/>
      <c r="B157" s="44"/>
      <c r="C157" s="44"/>
      <c r="D157" s="44"/>
      <c r="E157" s="44"/>
      <c r="F157" s="44"/>
      <c r="G157" s="44"/>
      <c r="H157" s="44"/>
      <c r="I157" s="44"/>
      <c r="J157" s="44"/>
      <c r="L157" s="42" t="str">
        <f aca="false">IF(ISNUMBER(A157),INT(A157),"")</f>
        <v/>
      </c>
    </row>
    <row r="158" customFormat="false" ht="15" hidden="false" customHeight="false" outlineLevel="0" collapsed="false">
      <c r="A158" s="43"/>
      <c r="B158" s="44"/>
      <c r="C158" s="44"/>
      <c r="D158" s="44"/>
      <c r="E158" s="44"/>
      <c r="F158" s="44"/>
      <c r="G158" s="44"/>
      <c r="H158" s="44"/>
      <c r="I158" s="44"/>
      <c r="J158" s="44"/>
      <c r="L158" s="42" t="str">
        <f aca="false">IF(ISNUMBER(A158),INT(A158),"")</f>
        <v/>
      </c>
    </row>
    <row r="159" customFormat="false" ht="15" hidden="false" customHeight="false" outlineLevel="0" collapsed="false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L159" s="42" t="str">
        <f aca="false">IF(ISNUMBER(A159),INT(A159),"")</f>
        <v/>
      </c>
    </row>
    <row r="160" customFormat="false" ht="15" hidden="false" customHeight="false" outlineLevel="0" collapsed="false">
      <c r="A160" s="43"/>
      <c r="B160" s="44"/>
      <c r="C160" s="44"/>
      <c r="D160" s="44"/>
      <c r="E160" s="44"/>
      <c r="F160" s="44"/>
      <c r="G160" s="44"/>
      <c r="H160" s="44"/>
      <c r="I160" s="44"/>
      <c r="J160" s="44"/>
      <c r="L160" s="42" t="str">
        <f aca="false">IF(ISNUMBER(A160),INT(A160),"")</f>
        <v/>
      </c>
    </row>
    <row r="161" customFormat="false" ht="15" hidden="false" customHeight="false" outlineLevel="0" collapsed="false">
      <c r="A161" s="43"/>
      <c r="B161" s="44"/>
      <c r="C161" s="44"/>
      <c r="D161" s="44"/>
      <c r="E161" s="44"/>
      <c r="F161" s="44"/>
      <c r="G161" s="44"/>
      <c r="H161" s="44"/>
      <c r="I161" s="44"/>
      <c r="J161" s="44"/>
      <c r="L161" s="42" t="str">
        <f aca="false">IF(ISNUMBER(A161),INT(A161),"")</f>
        <v/>
      </c>
    </row>
    <row r="162" customFormat="false" ht="15" hidden="false" customHeight="false" outlineLevel="0" collapsed="false">
      <c r="A162" s="43"/>
      <c r="B162" s="44"/>
      <c r="C162" s="44"/>
      <c r="D162" s="44"/>
      <c r="E162" s="44"/>
      <c r="F162" s="44"/>
      <c r="G162" s="44"/>
      <c r="H162" s="44"/>
      <c r="I162" s="44"/>
      <c r="J162" s="44"/>
      <c r="L162" s="42" t="str">
        <f aca="false">IF(ISNUMBER(A162),INT(A162),"")</f>
        <v/>
      </c>
    </row>
    <row r="163" customFormat="false" ht="15" hidden="false" customHeight="false" outlineLevel="0" collapsed="false">
      <c r="A163" s="43"/>
      <c r="B163" s="44"/>
      <c r="C163" s="44"/>
      <c r="D163" s="44"/>
      <c r="E163" s="44"/>
      <c r="F163" s="44"/>
      <c r="G163" s="44"/>
      <c r="H163" s="44"/>
      <c r="I163" s="44"/>
      <c r="J163" s="44"/>
      <c r="L163" s="42" t="str">
        <f aca="false">IF(ISNUMBER(A163),INT(A163),"")</f>
        <v/>
      </c>
    </row>
    <row r="164" customFormat="false" ht="15" hidden="false" customHeight="false" outlineLevel="0" collapsed="false">
      <c r="A164" s="43"/>
      <c r="B164" s="44"/>
      <c r="C164" s="44"/>
      <c r="D164" s="44"/>
      <c r="E164" s="44"/>
      <c r="F164" s="44"/>
      <c r="G164" s="44"/>
      <c r="H164" s="44"/>
      <c r="I164" s="44"/>
      <c r="J164" s="44"/>
      <c r="L164" s="42" t="str">
        <f aca="false">IF(ISNUMBER(A164),INT(A164),"")</f>
        <v/>
      </c>
    </row>
    <row r="165" customFormat="false" ht="15" hidden="false" customHeight="false" outlineLevel="0" collapsed="false">
      <c r="A165" s="43"/>
      <c r="B165" s="44"/>
      <c r="C165" s="44"/>
      <c r="D165" s="44"/>
      <c r="E165" s="44"/>
      <c r="F165" s="44"/>
      <c r="G165" s="44"/>
      <c r="H165" s="44"/>
      <c r="I165" s="44"/>
      <c r="J165" s="44"/>
      <c r="L165" s="42" t="str">
        <f aca="false">IF(ISNUMBER(A165),INT(A165),"")</f>
        <v/>
      </c>
    </row>
    <row r="166" customFormat="false" ht="15" hidden="false" customHeight="false" outlineLevel="0" collapsed="false">
      <c r="A166" s="43"/>
      <c r="B166" s="44"/>
      <c r="C166" s="44"/>
      <c r="D166" s="44"/>
      <c r="E166" s="44"/>
      <c r="F166" s="44"/>
      <c r="G166" s="44"/>
      <c r="H166" s="44"/>
      <c r="I166" s="44"/>
      <c r="J166" s="44"/>
      <c r="L166" s="42" t="str">
        <f aca="false">IF(ISNUMBER(A166),INT(A166),"")</f>
        <v/>
      </c>
    </row>
    <row r="167" customFormat="false" ht="15" hidden="false" customHeight="false" outlineLevel="0" collapsed="false">
      <c r="A167" s="43"/>
      <c r="B167" s="44"/>
      <c r="C167" s="44"/>
      <c r="D167" s="44"/>
      <c r="E167" s="44"/>
      <c r="F167" s="44"/>
      <c r="G167" s="44"/>
      <c r="H167" s="44"/>
      <c r="I167" s="44"/>
      <c r="J167" s="44"/>
      <c r="L167" s="42" t="str">
        <f aca="false">IF(ISNUMBER(A167),INT(A167),"")</f>
        <v/>
      </c>
    </row>
    <row r="168" customFormat="false" ht="15" hidden="false" customHeight="false" outlineLevel="0" collapsed="false">
      <c r="A168" s="43"/>
      <c r="B168" s="44"/>
      <c r="C168" s="44"/>
      <c r="D168" s="44"/>
      <c r="E168" s="44"/>
      <c r="F168" s="44"/>
      <c r="G168" s="44"/>
      <c r="H168" s="44"/>
      <c r="I168" s="44"/>
      <c r="J168" s="44"/>
      <c r="L168" s="42" t="str">
        <f aca="false">IF(ISNUMBER(A168),INT(A168),"")</f>
        <v/>
      </c>
    </row>
    <row r="169" customFormat="false" ht="15" hidden="false" customHeight="false" outlineLevel="0" collapsed="false">
      <c r="A169" s="43"/>
      <c r="B169" s="44"/>
      <c r="C169" s="44"/>
      <c r="D169" s="44"/>
      <c r="E169" s="44"/>
      <c r="F169" s="44"/>
      <c r="G169" s="44"/>
      <c r="H169" s="44"/>
      <c r="I169" s="44"/>
      <c r="J169" s="44"/>
      <c r="L169" s="42" t="str">
        <f aca="false">IF(ISNUMBER(A169),INT(A169),"")</f>
        <v/>
      </c>
    </row>
    <row r="170" customFormat="false" ht="15" hidden="false" customHeight="false" outlineLevel="0" collapsed="false">
      <c r="A170" s="43"/>
      <c r="B170" s="44"/>
      <c r="C170" s="44"/>
      <c r="D170" s="44"/>
      <c r="E170" s="44"/>
      <c r="F170" s="44"/>
      <c r="G170" s="44"/>
      <c r="H170" s="44"/>
      <c r="I170" s="44"/>
      <c r="J170" s="44"/>
      <c r="L170" s="42" t="str">
        <f aca="false">IF(ISNUMBER(A170),INT(A170),"")</f>
        <v/>
      </c>
    </row>
    <row r="171" customFormat="false" ht="15" hidden="false" customHeight="false" outlineLevel="0" collapsed="false">
      <c r="A171" s="43"/>
      <c r="B171" s="44"/>
      <c r="C171" s="44"/>
      <c r="D171" s="44"/>
      <c r="E171" s="44"/>
      <c r="F171" s="44"/>
      <c r="G171" s="44"/>
      <c r="H171" s="44"/>
      <c r="I171" s="44"/>
      <c r="J171" s="44"/>
      <c r="L171" s="42" t="str">
        <f aca="false">IF(ISNUMBER(A171),INT(A171),"")</f>
        <v/>
      </c>
    </row>
    <row r="172" customFormat="false" ht="15" hidden="false" customHeight="false" outlineLevel="0" collapsed="false">
      <c r="A172" s="43"/>
      <c r="B172" s="44"/>
      <c r="C172" s="44"/>
      <c r="D172" s="44"/>
      <c r="E172" s="44"/>
      <c r="F172" s="44"/>
      <c r="G172" s="44"/>
      <c r="H172" s="44"/>
      <c r="I172" s="44"/>
      <c r="J172" s="44"/>
      <c r="L172" s="42" t="str">
        <f aca="false">IF(ISNUMBER(A172),INT(A172),"")</f>
        <v/>
      </c>
    </row>
    <row r="173" customFormat="false" ht="15" hidden="false" customHeight="false" outlineLevel="0" collapsed="false">
      <c r="A173" s="43"/>
      <c r="B173" s="44"/>
      <c r="C173" s="44"/>
      <c r="D173" s="44"/>
      <c r="E173" s="44"/>
      <c r="F173" s="44"/>
      <c r="G173" s="44"/>
      <c r="H173" s="44"/>
      <c r="I173" s="44"/>
      <c r="J173" s="44"/>
      <c r="L173" s="42" t="str">
        <f aca="false">IF(ISNUMBER(A173),INT(A173),"")</f>
        <v/>
      </c>
    </row>
    <row r="174" customFormat="false" ht="15" hidden="false" customHeight="false" outlineLevel="0" collapsed="false">
      <c r="A174" s="43"/>
      <c r="B174" s="44"/>
      <c r="C174" s="44"/>
      <c r="D174" s="44"/>
      <c r="E174" s="44"/>
      <c r="F174" s="44"/>
      <c r="G174" s="44"/>
      <c r="H174" s="44"/>
      <c r="I174" s="44"/>
      <c r="J174" s="44"/>
      <c r="L174" s="42" t="str">
        <f aca="false">IF(ISNUMBER(A174),INT(A174),"")</f>
        <v/>
      </c>
    </row>
    <row r="175" customFormat="false" ht="15" hidden="false" customHeight="false" outlineLevel="0" collapsed="false">
      <c r="A175" s="43"/>
      <c r="B175" s="44"/>
      <c r="C175" s="44"/>
      <c r="D175" s="44"/>
      <c r="E175" s="44"/>
      <c r="F175" s="44"/>
      <c r="G175" s="44"/>
      <c r="H175" s="44"/>
      <c r="I175" s="44"/>
      <c r="J175" s="44"/>
      <c r="L175" s="42" t="str">
        <f aca="false">IF(ISNUMBER(A175),INT(A175),"")</f>
        <v/>
      </c>
    </row>
    <row r="176" customFormat="false" ht="15" hidden="false" customHeight="false" outlineLevel="0" collapsed="false">
      <c r="A176" s="43"/>
      <c r="B176" s="44"/>
      <c r="C176" s="44"/>
      <c r="D176" s="44"/>
      <c r="E176" s="44"/>
      <c r="F176" s="44"/>
      <c r="G176" s="44"/>
      <c r="H176" s="44"/>
      <c r="I176" s="44"/>
      <c r="J176" s="44"/>
      <c r="L176" s="42" t="str">
        <f aca="false">IF(ISNUMBER(A176),INT(A176),"")</f>
        <v/>
      </c>
    </row>
    <row r="177" customFormat="false" ht="15" hidden="false" customHeight="false" outlineLevel="0" collapsed="false">
      <c r="A177" s="43"/>
      <c r="B177" s="44"/>
      <c r="C177" s="44"/>
      <c r="D177" s="44"/>
      <c r="E177" s="44"/>
      <c r="F177" s="44"/>
      <c r="G177" s="44"/>
      <c r="H177" s="44"/>
      <c r="I177" s="44"/>
      <c r="J177" s="44"/>
      <c r="L177" s="42" t="str">
        <f aca="false">IF(ISNUMBER(A177),INT(A177),"")</f>
        <v/>
      </c>
    </row>
    <row r="178" customFormat="false" ht="15" hidden="false" customHeight="false" outlineLevel="0" collapsed="false">
      <c r="A178" s="43"/>
      <c r="B178" s="44"/>
      <c r="C178" s="44"/>
      <c r="D178" s="44"/>
      <c r="E178" s="44"/>
      <c r="F178" s="44"/>
      <c r="G178" s="44"/>
      <c r="H178" s="44"/>
      <c r="I178" s="44"/>
      <c r="J178" s="44"/>
      <c r="L178" s="42" t="str">
        <f aca="false">IF(ISNUMBER(A178),INT(A178),"")</f>
        <v/>
      </c>
    </row>
    <row r="179" customFormat="false" ht="15" hidden="false" customHeight="false" outlineLevel="0" collapsed="false">
      <c r="A179" s="43"/>
      <c r="B179" s="44"/>
      <c r="C179" s="44"/>
      <c r="D179" s="44"/>
      <c r="E179" s="44"/>
      <c r="F179" s="44"/>
      <c r="G179" s="44"/>
      <c r="H179" s="44"/>
      <c r="I179" s="44"/>
      <c r="J179" s="44"/>
      <c r="L179" s="42" t="str">
        <f aca="false">IF(ISNUMBER(A179),INT(A179),"")</f>
        <v/>
      </c>
    </row>
    <row r="180" customFormat="false" ht="15" hidden="false" customHeight="false" outlineLevel="0" collapsed="false">
      <c r="A180" s="43"/>
      <c r="B180" s="44"/>
      <c r="C180" s="44"/>
      <c r="D180" s="44"/>
      <c r="E180" s="44"/>
      <c r="F180" s="44"/>
      <c r="G180" s="44"/>
      <c r="H180" s="44"/>
      <c r="I180" s="44"/>
      <c r="J180" s="44"/>
      <c r="L180" s="42" t="str">
        <f aca="false">IF(ISNUMBER(A180),INT(A180),"")</f>
        <v/>
      </c>
    </row>
    <row r="181" customFormat="false" ht="15" hidden="false" customHeight="false" outlineLevel="0" collapsed="false">
      <c r="A181" s="43"/>
      <c r="B181" s="44"/>
      <c r="C181" s="44"/>
      <c r="D181" s="44"/>
      <c r="E181" s="44"/>
      <c r="F181" s="44"/>
      <c r="G181" s="44"/>
      <c r="H181" s="44"/>
      <c r="I181" s="44"/>
      <c r="J181" s="44"/>
      <c r="L181" s="42" t="str">
        <f aca="false">IF(ISNUMBER(A181),INT(A181),"")</f>
        <v/>
      </c>
    </row>
    <row r="182" customFormat="false" ht="15" hidden="false" customHeight="false" outlineLevel="0" collapsed="false">
      <c r="A182" s="43"/>
      <c r="B182" s="44"/>
      <c r="C182" s="44"/>
      <c r="D182" s="44"/>
      <c r="E182" s="44"/>
      <c r="F182" s="44"/>
      <c r="G182" s="44"/>
      <c r="H182" s="44"/>
      <c r="I182" s="44"/>
      <c r="J182" s="44"/>
      <c r="L182" s="42" t="str">
        <f aca="false">IF(ISNUMBER(A182),INT(A182),"")</f>
        <v/>
      </c>
    </row>
    <row r="183" customFormat="false" ht="15" hidden="false" customHeight="false" outlineLevel="0" collapsed="false">
      <c r="A183" s="43"/>
      <c r="B183" s="44"/>
      <c r="C183" s="44"/>
      <c r="D183" s="44"/>
      <c r="E183" s="44"/>
      <c r="F183" s="44"/>
      <c r="G183" s="44"/>
      <c r="H183" s="44"/>
      <c r="I183" s="44"/>
      <c r="J183" s="44"/>
      <c r="L183" s="42" t="str">
        <f aca="false">IF(ISNUMBER(A183),INT(A183),"")</f>
        <v/>
      </c>
    </row>
    <row r="184" customFormat="false" ht="15" hidden="false" customHeight="false" outlineLevel="0" collapsed="false">
      <c r="A184" s="43"/>
      <c r="B184" s="44"/>
      <c r="C184" s="44"/>
      <c r="D184" s="44"/>
      <c r="E184" s="44"/>
      <c r="F184" s="44"/>
      <c r="G184" s="44"/>
      <c r="H184" s="44"/>
      <c r="I184" s="44"/>
      <c r="J184" s="44"/>
      <c r="L184" s="42" t="str">
        <f aca="false">IF(ISNUMBER(A184),INT(A184),"")</f>
        <v/>
      </c>
    </row>
    <row r="185" customFormat="false" ht="15" hidden="false" customHeight="false" outlineLevel="0" collapsed="false">
      <c r="A185" s="43"/>
      <c r="B185" s="44"/>
      <c r="C185" s="44"/>
      <c r="D185" s="44"/>
      <c r="E185" s="44"/>
      <c r="F185" s="44"/>
      <c r="G185" s="44"/>
      <c r="H185" s="44"/>
      <c r="I185" s="44"/>
      <c r="J185" s="44"/>
      <c r="L185" s="42" t="str">
        <f aca="false">IF(ISNUMBER(A185),INT(A185),"")</f>
        <v/>
      </c>
    </row>
    <row r="186" customFormat="false" ht="15" hidden="false" customHeight="false" outlineLevel="0" collapsed="false">
      <c r="A186" s="43"/>
      <c r="B186" s="44"/>
      <c r="C186" s="44"/>
      <c r="D186" s="44"/>
      <c r="E186" s="44"/>
      <c r="F186" s="44"/>
      <c r="G186" s="44"/>
      <c r="H186" s="44"/>
      <c r="I186" s="44"/>
      <c r="J186" s="44"/>
      <c r="L186" s="42" t="str">
        <f aca="false">IF(ISNUMBER(A186),INT(A186),"")</f>
        <v/>
      </c>
    </row>
    <row r="187" customFormat="false" ht="15" hidden="false" customHeight="false" outlineLevel="0" collapsed="false">
      <c r="A187" s="43"/>
      <c r="B187" s="44"/>
      <c r="C187" s="44"/>
      <c r="D187" s="44"/>
      <c r="E187" s="44"/>
      <c r="F187" s="44"/>
      <c r="G187" s="44"/>
      <c r="H187" s="44"/>
      <c r="I187" s="44"/>
      <c r="J187" s="44"/>
      <c r="L187" s="42" t="str">
        <f aca="false">IF(ISNUMBER(A187),INT(A187),"")</f>
        <v/>
      </c>
    </row>
    <row r="188" customFormat="false" ht="15" hidden="false" customHeight="false" outlineLevel="0" collapsed="false">
      <c r="A188" s="43"/>
      <c r="B188" s="44"/>
      <c r="C188" s="44"/>
      <c r="D188" s="44"/>
      <c r="E188" s="44"/>
      <c r="F188" s="44"/>
      <c r="G188" s="44"/>
      <c r="H188" s="44"/>
      <c r="I188" s="44"/>
      <c r="J188" s="44"/>
      <c r="L188" s="42" t="str">
        <f aca="false">IF(ISNUMBER(A188),INT(A188),"")</f>
        <v/>
      </c>
    </row>
    <row r="189" customFormat="false" ht="15" hidden="false" customHeight="false" outlineLevel="0" collapsed="false">
      <c r="A189" s="43"/>
      <c r="B189" s="44"/>
      <c r="C189" s="44"/>
      <c r="D189" s="44"/>
      <c r="E189" s="44"/>
      <c r="F189" s="44"/>
      <c r="G189" s="44"/>
      <c r="H189" s="44"/>
      <c r="I189" s="44"/>
      <c r="J189" s="44"/>
      <c r="L189" s="42" t="str">
        <f aca="false">IF(ISNUMBER(A189),INT(A189),"")</f>
        <v/>
      </c>
    </row>
    <row r="190" customFormat="false" ht="15" hidden="false" customHeight="false" outlineLevel="0" collapsed="false">
      <c r="A190" s="43"/>
      <c r="B190" s="44"/>
      <c r="C190" s="44"/>
      <c r="D190" s="44"/>
      <c r="E190" s="44"/>
      <c r="F190" s="44"/>
      <c r="G190" s="44"/>
      <c r="H190" s="44"/>
      <c r="I190" s="44"/>
      <c r="J190" s="44"/>
      <c r="L190" s="42" t="str">
        <f aca="false">IF(ISNUMBER(A190),INT(A190),"")</f>
        <v/>
      </c>
    </row>
    <row r="191" customFormat="false" ht="15" hidden="false" customHeight="false" outlineLevel="0" collapsed="false">
      <c r="A191" s="43"/>
      <c r="B191" s="44"/>
      <c r="C191" s="44"/>
      <c r="D191" s="44"/>
      <c r="E191" s="44"/>
      <c r="F191" s="44"/>
      <c r="G191" s="44"/>
      <c r="H191" s="44"/>
      <c r="I191" s="44"/>
      <c r="J191" s="44"/>
      <c r="L191" s="42" t="str">
        <f aca="false">IF(ISNUMBER(A191),INT(A191),"")</f>
        <v/>
      </c>
    </row>
    <row r="192" customFormat="false" ht="15" hidden="false" customHeight="false" outlineLevel="0" collapsed="false">
      <c r="A192" s="43"/>
      <c r="B192" s="44"/>
      <c r="C192" s="44"/>
      <c r="D192" s="44"/>
      <c r="E192" s="44"/>
      <c r="F192" s="44"/>
      <c r="G192" s="44"/>
      <c r="H192" s="44"/>
      <c r="I192" s="44"/>
      <c r="J192" s="44"/>
      <c r="L192" s="42" t="str">
        <f aca="false">IF(ISNUMBER(A192),INT(A192),"")</f>
        <v/>
      </c>
    </row>
    <row r="193" customFormat="false" ht="15" hidden="false" customHeight="false" outlineLevel="0" collapsed="false">
      <c r="A193" s="43"/>
      <c r="B193" s="44"/>
      <c r="C193" s="44"/>
      <c r="D193" s="44"/>
      <c r="E193" s="44"/>
      <c r="F193" s="44"/>
      <c r="G193" s="44"/>
      <c r="H193" s="44"/>
      <c r="I193" s="44"/>
      <c r="J193" s="44"/>
      <c r="L193" s="42" t="str">
        <f aca="false">IF(ISNUMBER(A193),INT(A193),"")</f>
        <v/>
      </c>
    </row>
    <row r="194" customFormat="false" ht="15" hidden="false" customHeight="false" outlineLevel="0" collapsed="false">
      <c r="A194" s="43"/>
      <c r="B194" s="44"/>
      <c r="C194" s="44"/>
      <c r="D194" s="44"/>
      <c r="E194" s="44"/>
      <c r="F194" s="44"/>
      <c r="G194" s="44"/>
      <c r="H194" s="44"/>
      <c r="I194" s="44"/>
      <c r="J194" s="44"/>
      <c r="L194" s="42" t="str">
        <f aca="false">IF(ISNUMBER(A194),INT(A194),"")</f>
        <v/>
      </c>
    </row>
    <row r="195" customFormat="false" ht="15" hidden="false" customHeight="false" outlineLevel="0" collapsed="false">
      <c r="A195" s="43"/>
      <c r="B195" s="44"/>
      <c r="C195" s="44"/>
      <c r="D195" s="44"/>
      <c r="E195" s="44"/>
      <c r="F195" s="44"/>
      <c r="G195" s="44"/>
      <c r="H195" s="44"/>
      <c r="I195" s="44"/>
      <c r="J195" s="44"/>
      <c r="L195" s="42" t="str">
        <f aca="false">IF(ISNUMBER(A195),INT(A195),"")</f>
        <v/>
      </c>
    </row>
    <row r="196" customFormat="false" ht="15" hidden="false" customHeight="false" outlineLevel="0" collapsed="false">
      <c r="A196" s="43"/>
      <c r="B196" s="44"/>
      <c r="C196" s="44"/>
      <c r="D196" s="44"/>
      <c r="E196" s="44"/>
      <c r="F196" s="44"/>
      <c r="G196" s="44"/>
      <c r="H196" s="44"/>
      <c r="I196" s="44"/>
      <c r="J196" s="44"/>
      <c r="L196" s="42" t="str">
        <f aca="false">IF(ISNUMBER(A196),INT(A196),"")</f>
        <v/>
      </c>
    </row>
    <row r="197" customFormat="false" ht="15" hidden="false" customHeight="false" outlineLevel="0" collapsed="false">
      <c r="A197" s="43"/>
      <c r="B197" s="44"/>
      <c r="C197" s="44"/>
      <c r="D197" s="44"/>
      <c r="E197" s="44"/>
      <c r="F197" s="44"/>
      <c r="G197" s="44"/>
      <c r="H197" s="44"/>
      <c r="I197" s="44"/>
      <c r="J197" s="44"/>
      <c r="L197" s="42" t="str">
        <f aca="false">IF(ISNUMBER(A197),INT(A197),"")</f>
        <v/>
      </c>
    </row>
    <row r="198" customFormat="false" ht="15" hidden="false" customHeight="false" outlineLevel="0" collapsed="false">
      <c r="A198" s="43"/>
      <c r="B198" s="44"/>
      <c r="C198" s="44"/>
      <c r="D198" s="44"/>
      <c r="E198" s="44"/>
      <c r="F198" s="44"/>
      <c r="G198" s="44"/>
      <c r="H198" s="44"/>
      <c r="I198" s="44"/>
      <c r="J198" s="44"/>
      <c r="L198" s="42" t="str">
        <f aca="false">IF(ISNUMBER(A198),INT(A198),"")</f>
        <v/>
      </c>
    </row>
    <row r="199" customFormat="false" ht="15" hidden="false" customHeight="false" outlineLevel="0" collapsed="false">
      <c r="A199" s="43"/>
      <c r="B199" s="44"/>
      <c r="C199" s="44"/>
      <c r="D199" s="44"/>
      <c r="E199" s="44"/>
      <c r="F199" s="44"/>
      <c r="G199" s="44"/>
      <c r="H199" s="44"/>
      <c r="I199" s="44"/>
      <c r="J199" s="44"/>
      <c r="L199" s="42" t="str">
        <f aca="false">IF(ISNUMBER(A199),INT(A199),"")</f>
        <v/>
      </c>
    </row>
    <row r="200" customFormat="false" ht="15" hidden="false" customHeight="false" outlineLevel="0" collapsed="false">
      <c r="A200" s="43"/>
      <c r="B200" s="44"/>
      <c r="C200" s="44"/>
      <c r="D200" s="44"/>
      <c r="E200" s="44"/>
      <c r="F200" s="44"/>
      <c r="G200" s="44"/>
      <c r="H200" s="44"/>
      <c r="I200" s="44"/>
      <c r="J200" s="44"/>
      <c r="L200" s="42" t="str">
        <f aca="false">IF(ISNUMBER(A200),INT(A200),"")</f>
        <v/>
      </c>
    </row>
    <row r="201" customFormat="false" ht="15" hidden="false" customHeight="false" outlineLevel="0" collapsed="false">
      <c r="A201" s="43"/>
      <c r="B201" s="44"/>
      <c r="C201" s="44"/>
      <c r="D201" s="44"/>
      <c r="E201" s="44"/>
      <c r="F201" s="44"/>
      <c r="G201" s="44"/>
      <c r="H201" s="44"/>
      <c r="I201" s="44"/>
      <c r="J201" s="44"/>
      <c r="L201" s="42" t="str">
        <f aca="false">IF(ISNUMBER(A201),INT(A201),"")</f>
        <v/>
      </c>
    </row>
    <row r="202" customFormat="false" ht="15" hidden="false" customHeight="false" outlineLevel="0" collapsed="false">
      <c r="A202" s="43"/>
      <c r="B202" s="44"/>
      <c r="C202" s="44"/>
      <c r="D202" s="44"/>
      <c r="E202" s="44"/>
      <c r="F202" s="44"/>
      <c r="G202" s="44"/>
      <c r="H202" s="44"/>
      <c r="I202" s="44"/>
      <c r="J202" s="44"/>
      <c r="L202" s="42" t="str">
        <f aca="false">IF(ISNUMBER(A202),INT(A202),"")</f>
        <v/>
      </c>
    </row>
    <row r="203" customFormat="false" ht="15" hidden="false" customHeight="false" outlineLevel="0" collapsed="false">
      <c r="A203" s="43"/>
      <c r="B203" s="44"/>
      <c r="C203" s="44"/>
      <c r="D203" s="44"/>
      <c r="E203" s="44"/>
      <c r="F203" s="44"/>
      <c r="G203" s="44"/>
      <c r="H203" s="44"/>
      <c r="I203" s="44"/>
      <c r="J203" s="44"/>
      <c r="L203" s="42" t="str">
        <f aca="false">IF(ISNUMBER(A203),INT(A203),"")</f>
        <v/>
      </c>
    </row>
    <row r="204" customFormat="false" ht="15" hidden="false" customHeight="false" outlineLevel="0" collapsed="false">
      <c r="A204" s="43"/>
      <c r="B204" s="44"/>
      <c r="C204" s="44"/>
      <c r="D204" s="44"/>
      <c r="E204" s="44"/>
      <c r="F204" s="44"/>
      <c r="G204" s="44"/>
      <c r="H204" s="44"/>
      <c r="I204" s="44"/>
      <c r="J204" s="44"/>
      <c r="L204" s="42" t="str">
        <f aca="false">IF(ISNUMBER(A204),INT(A204),"")</f>
        <v/>
      </c>
    </row>
  </sheetData>
  <sheetProtection sheet="true" formatCells="false" formatColumns="false" formatRows="false" sort="false" autoFilter="false"/>
  <conditionalFormatting sqref="D5:D204">
    <cfRule type="expression" priority="2" aboveAverage="0" equalAverage="0" bottom="0" percent="0" rank="0" text="" dxfId="1">
      <formula>AND(D5&lt;&gt;"",D5=INDEX(Pillars,1))</formula>
    </cfRule>
    <cfRule type="expression" priority="3" aboveAverage="0" equalAverage="0" bottom="0" percent="0" rank="0" text="" dxfId="2">
      <formula>AND(D5&lt;&gt;"",D5=INDEX(Pillars,2))</formula>
    </cfRule>
    <cfRule type="expression" priority="4" aboveAverage="0" equalAverage="0" bottom="0" percent="0" rank="0" text="" dxfId="3">
      <formula>AND(D5&lt;&gt;"",D5=INDEX(Pillars,3))</formula>
    </cfRule>
    <cfRule type="expression" priority="5" aboveAverage="0" equalAverage="0" bottom="0" percent="0" rank="0" text="" dxfId="4">
      <formula>AND(D5&lt;&gt;"",D5=INDEX(Pillars,4))</formula>
    </cfRule>
  </conditionalFormatting>
  <conditionalFormatting sqref="J5:J204">
    <cfRule type="expression" priority="6" aboveAverage="0" equalAverage="0" bottom="0" percent="0" rank="0" text="" dxfId="14">
      <formula>AND(J5&lt;&gt;"",J5=INDEX(Statuses,1))</formula>
    </cfRule>
    <cfRule type="expression" priority="7" aboveAverage="0" equalAverage="0" bottom="0" percent="0" rank="0" text="" dxfId="15">
      <formula>AND(J5&lt;&gt;"",J5=INDEX(Statuses,2))</formula>
    </cfRule>
    <cfRule type="expression" priority="8" aboveAverage="0" equalAverage="0" bottom="0" percent="0" rank="0" text="" dxfId="3">
      <formula>AND(J5&lt;&gt;"",J5=INDEX(Statuses,3))</formula>
    </cfRule>
    <cfRule type="expression" priority="9" aboveAverage="0" equalAverage="0" bottom="0" percent="0" rank="0" text="" dxfId="16">
      <formula>AND(J5&lt;&gt;"",J5=INDEX(Statuses,4))</formula>
    </cfRule>
    <cfRule type="expression" priority="10" aboveAverage="0" equalAverage="0" bottom="0" percent="0" rank="0" text="" dxfId="2">
      <formula>AND(J5&lt;&gt;"",J5=INDEX(Statuses,5))</formula>
    </cfRule>
    <cfRule type="expression" priority="11" aboveAverage="0" equalAverage="0" bottom="0" percent="0" rank="0" text="" dxfId="17">
      <formula>AND(J5&lt;&gt;"",J5=INDEX(Statuses,6))</formula>
    </cfRule>
  </conditionalFormatting>
  <dataValidations count="5">
    <dataValidation allowBlank="true" errorStyle="stop" operator="between" showDropDown="false" showErrorMessage="false" showInputMessage="false" sqref="B5:B204" type="list">
      <formula1>Channels</formula1>
      <formula2>0</formula2>
    </dataValidation>
    <dataValidation allowBlank="true" errorStyle="stop" operator="between" showDropDown="false" showErrorMessage="false" showInputMessage="false" sqref="D5:D204" type="list">
      <formula1>Pillars</formula1>
      <formula2>0</formula2>
    </dataValidation>
    <dataValidation allowBlank="true" errorStyle="stop" operator="between" showDropDown="false" showErrorMessage="false" showInputMessage="false" sqref="C5:C204" type="list">
      <formula1>Formats</formula1>
      <formula2>0</formula2>
    </dataValidation>
    <dataValidation allowBlank="true" errorStyle="stop" operator="between" showDropDown="false" showErrorMessage="false" showInputMessage="false" sqref="J5:J204" type="list">
      <formula1>Statuses</formula1>
      <formula2>0</formula2>
    </dataValidation>
    <dataValidation allowBlank="true" errorStyle="stop" operator="greaterThan" showDropDown="false" showErrorMessage="false" showInputMessage="false" sqref="A5:A204" type="decimal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46"/>
    <col collapsed="false" customWidth="true" hidden="false" outlineLevel="0" max="4" min="4" style="0" width="38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147</v>
      </c>
    </row>
    <row r="2" customFormat="false" ht="15" hidden="false" customHeight="false" outlineLevel="0" collapsed="false">
      <c r="A2" s="2" t="s">
        <v>148</v>
      </c>
    </row>
    <row r="4" customFormat="false" ht="15" hidden="false" customHeight="false" outlineLevel="0" collapsed="false">
      <c r="A4" s="8" t="s">
        <v>149</v>
      </c>
      <c r="B4" s="8" t="s">
        <v>150</v>
      </c>
      <c r="C4" s="8" t="s">
        <v>151</v>
      </c>
      <c r="D4" s="8" t="s">
        <v>152</v>
      </c>
      <c r="E4" s="8" t="s">
        <v>153</v>
      </c>
    </row>
    <row r="5" customFormat="false" ht="31.5" hidden="false" customHeight="true" outlineLevel="0" collapsed="false">
      <c r="A5" s="45" t="s">
        <v>50</v>
      </c>
      <c r="B5" s="45" t="s">
        <v>154</v>
      </c>
      <c r="C5" s="45" t="s">
        <v>155</v>
      </c>
      <c r="D5" s="45" t="s">
        <v>156</v>
      </c>
      <c r="E5" s="46"/>
    </row>
    <row r="6" customFormat="false" ht="31.5" hidden="false" customHeight="true" outlineLevel="0" collapsed="false">
      <c r="A6" s="45" t="s">
        <v>59</v>
      </c>
      <c r="B6" s="45" t="s">
        <v>157</v>
      </c>
      <c r="C6" s="45" t="s">
        <v>158</v>
      </c>
      <c r="D6" s="45" t="s">
        <v>159</v>
      </c>
      <c r="E6" s="46"/>
    </row>
    <row r="7" customFormat="false" ht="31.5" hidden="false" customHeight="true" outlineLevel="0" collapsed="false">
      <c r="A7" s="45" t="s">
        <v>92</v>
      </c>
      <c r="B7" s="45" t="s">
        <v>160</v>
      </c>
      <c r="C7" s="45" t="s">
        <v>161</v>
      </c>
      <c r="D7" s="45" t="s">
        <v>162</v>
      </c>
      <c r="E7" s="46"/>
    </row>
    <row r="8" customFormat="false" ht="31.5" hidden="false" customHeight="true" outlineLevel="0" collapsed="false">
      <c r="A8" s="45" t="s">
        <v>72</v>
      </c>
      <c r="B8" s="45" t="s">
        <v>163</v>
      </c>
      <c r="C8" s="45" t="s">
        <v>164</v>
      </c>
      <c r="D8" s="45" t="s">
        <v>165</v>
      </c>
      <c r="E8" s="46"/>
    </row>
    <row r="9" customFormat="false" ht="31.5" hidden="false" customHeight="true" outlineLevel="0" collapsed="false">
      <c r="A9" s="45" t="s">
        <v>103</v>
      </c>
      <c r="B9" s="45" t="s">
        <v>166</v>
      </c>
      <c r="C9" s="45" t="s">
        <v>167</v>
      </c>
      <c r="D9" s="45" t="s">
        <v>168</v>
      </c>
      <c r="E9" s="46"/>
    </row>
    <row r="10" customFormat="false" ht="31.5" hidden="false" customHeight="true" outlineLevel="0" collapsed="false">
      <c r="A10" s="45" t="s">
        <v>67</v>
      </c>
      <c r="B10" s="45" t="s">
        <v>169</v>
      </c>
      <c r="C10" s="45" t="s">
        <v>170</v>
      </c>
      <c r="D10" s="45" t="s">
        <v>171</v>
      </c>
      <c r="E10" s="46"/>
    </row>
    <row r="11" customFormat="false" ht="31.5" hidden="false" customHeight="true" outlineLevel="0" collapsed="false">
      <c r="A11" s="45" t="s">
        <v>134</v>
      </c>
      <c r="B11" s="45" t="s">
        <v>172</v>
      </c>
      <c r="C11" s="45" t="s">
        <v>173</v>
      </c>
      <c r="D11" s="45" t="s">
        <v>174</v>
      </c>
      <c r="E11" s="46"/>
    </row>
    <row r="12" customFormat="false" ht="31.5" hidden="false" customHeight="true" outlineLevel="0" collapsed="false">
      <c r="A12" s="47"/>
      <c r="B12" s="47"/>
      <c r="C12" s="47"/>
      <c r="D12" s="47"/>
      <c r="E12" s="46"/>
    </row>
    <row r="13" customFormat="false" ht="31.5" hidden="false" customHeight="true" outlineLevel="0" collapsed="false">
      <c r="A13" s="47"/>
      <c r="B13" s="47"/>
      <c r="C13" s="47"/>
      <c r="D13" s="47"/>
      <c r="E13" s="46"/>
    </row>
    <row r="14" customFormat="false" ht="31.5" hidden="false" customHeight="true" outlineLevel="0" collapsed="false">
      <c r="A14" s="47"/>
      <c r="B14" s="47"/>
      <c r="C14" s="47"/>
      <c r="D14" s="47"/>
      <c r="E14" s="46"/>
    </row>
    <row r="16" customFormat="false" ht="15" hidden="false" customHeight="false" outlineLevel="0" collapsed="false">
      <c r="A16" s="21" t="s">
        <v>13</v>
      </c>
    </row>
  </sheetData>
  <dataValidations count="2">
    <dataValidation allowBlank="true" errorStyle="warning" operator="between" showDropDown="false" showErrorMessage="false" showInputMessage="false" sqref="A5:A14" type="list">
      <formula1>Channels</formula1>
      <formula2>0</formula2>
    </dataValidation>
    <dataValidation allowBlank="true" errorStyle="stop" operator="greaterThan" showDropDown="false" showErrorMessage="false" showInputMessage="false" sqref="E5:E14" type="date">
      <formula1>DATE(2000,1,1)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175</v>
      </c>
    </row>
    <row r="2" customFormat="false" ht="15" hidden="false" customHeight="false" outlineLevel="0" collapsed="false">
      <c r="A2" s="2" t="s">
        <v>176</v>
      </c>
    </row>
    <row r="4" customFormat="false" ht="15" hidden="false" customHeight="false" outlineLevel="0" collapsed="false">
      <c r="B4" s="48" t="s">
        <v>177</v>
      </c>
      <c r="C4" s="49" t="n">
        <v>11</v>
      </c>
    </row>
    <row r="5" customFormat="false" ht="15" hidden="false" customHeight="false" outlineLevel="0" collapsed="false">
      <c r="B5" s="48" t="s">
        <v>178</v>
      </c>
      <c r="C5" s="49" t="n">
        <v>2026</v>
      </c>
    </row>
    <row r="6" customFormat="false" ht="15" hidden="false" customHeight="false" outlineLevel="0" collapsed="false">
      <c r="B6" s="48" t="s">
        <v>179</v>
      </c>
      <c r="C6" s="50" t="n">
        <f aca="false">DATE(SelYear,SelMonth,1)</f>
        <v>46327</v>
      </c>
    </row>
    <row r="7" customFormat="false" ht="15" hidden="false" customHeight="false" outlineLevel="0" collapsed="false">
      <c r="B7" s="48" t="s">
        <v>180</v>
      </c>
      <c r="C7" s="50" t="n">
        <f aca="false">DATE(SelYear,SelMonth+1,0)</f>
        <v>46356</v>
      </c>
    </row>
    <row r="8" customFormat="false" ht="15" hidden="false" customHeight="false" outlineLevel="0" collapsed="false">
      <c r="B8" s="48" t="s">
        <v>181</v>
      </c>
      <c r="C8" s="50" t="n">
        <f aca="false">C6-WEEKDAY(C6,2)+1</f>
        <v>46321</v>
      </c>
    </row>
    <row r="10" customFormat="false" ht="15" hidden="false" customHeight="false" outlineLevel="0" collapsed="false">
      <c r="B10" s="8" t="s">
        <v>15</v>
      </c>
      <c r="C10" s="8" t="s">
        <v>16</v>
      </c>
      <c r="D10" s="8" t="s">
        <v>182</v>
      </c>
      <c r="E10" s="8" t="s">
        <v>183</v>
      </c>
    </row>
    <row r="11" customFormat="false" ht="31.5" hidden="false" customHeight="true" outlineLevel="0" collapsed="false">
      <c r="B11" s="51" t="s">
        <v>52</v>
      </c>
      <c r="C11" s="52" t="n">
        <v>0.4</v>
      </c>
      <c r="D11" s="53" t="s">
        <v>184</v>
      </c>
      <c r="E11" s="51" t="s">
        <v>185</v>
      </c>
    </row>
    <row r="12" customFormat="false" ht="31.5" hidden="false" customHeight="true" outlineLevel="0" collapsed="false">
      <c r="B12" s="51" t="s">
        <v>61</v>
      </c>
      <c r="C12" s="52" t="n">
        <v>0.3</v>
      </c>
      <c r="D12" s="54" t="s">
        <v>186</v>
      </c>
      <c r="E12" s="51" t="s">
        <v>187</v>
      </c>
    </row>
    <row r="13" customFormat="false" ht="31.5" hidden="false" customHeight="true" outlineLevel="0" collapsed="false">
      <c r="B13" s="51" t="s">
        <v>68</v>
      </c>
      <c r="C13" s="52" t="n">
        <v>0.2</v>
      </c>
      <c r="D13" s="55" t="s">
        <v>188</v>
      </c>
      <c r="E13" s="51" t="s">
        <v>189</v>
      </c>
    </row>
    <row r="14" customFormat="false" ht="31.5" hidden="false" customHeight="true" outlineLevel="0" collapsed="false">
      <c r="B14" s="51" t="s">
        <v>98</v>
      </c>
      <c r="C14" s="52" t="n">
        <v>0.1</v>
      </c>
      <c r="D14" s="56" t="s">
        <v>190</v>
      </c>
      <c r="E14" s="51" t="s">
        <v>191</v>
      </c>
    </row>
    <row r="15" customFormat="false" ht="15" hidden="false" customHeight="false" outlineLevel="0" collapsed="false">
      <c r="B15" s="48" t="s">
        <v>21</v>
      </c>
      <c r="C15" s="31" t="n">
        <f aca="false">SUM(C11:C14)</f>
        <v>1</v>
      </c>
    </row>
    <row r="16" customFormat="false" ht="15" hidden="false" customHeight="false" outlineLevel="0" collapsed="false">
      <c r="B16" s="21" t="s">
        <v>192</v>
      </c>
    </row>
    <row r="18" customFormat="false" ht="15" hidden="false" customHeight="false" outlineLevel="0" collapsed="false">
      <c r="B18" s="8" t="s">
        <v>44</v>
      </c>
      <c r="C18" s="8" t="s">
        <v>24</v>
      </c>
      <c r="D18" s="8" t="s">
        <v>26</v>
      </c>
    </row>
    <row r="19" customFormat="false" ht="15" hidden="false" customHeight="false" outlineLevel="0" collapsed="false">
      <c r="B19" s="51" t="s">
        <v>78</v>
      </c>
      <c r="C19" s="51" t="s">
        <v>50</v>
      </c>
      <c r="D19" s="51" t="s">
        <v>138</v>
      </c>
    </row>
    <row r="20" customFormat="false" ht="15" hidden="false" customHeight="false" outlineLevel="0" collapsed="false">
      <c r="B20" s="51" t="s">
        <v>60</v>
      </c>
      <c r="C20" s="51" t="s">
        <v>59</v>
      </c>
      <c r="D20" s="51" t="s">
        <v>122</v>
      </c>
    </row>
    <row r="21" customFormat="false" ht="15" hidden="false" customHeight="false" outlineLevel="0" collapsed="false">
      <c r="B21" s="51" t="s">
        <v>73</v>
      </c>
      <c r="C21" s="51" t="s">
        <v>92</v>
      </c>
      <c r="D21" s="51" t="s">
        <v>108</v>
      </c>
    </row>
    <row r="22" customFormat="false" ht="15" hidden="false" customHeight="false" outlineLevel="0" collapsed="false">
      <c r="B22" s="51" t="s">
        <v>51</v>
      </c>
      <c r="C22" s="51" t="s">
        <v>72</v>
      </c>
      <c r="D22" s="51" t="s">
        <v>87</v>
      </c>
    </row>
    <row r="23" customFormat="false" ht="15" hidden="false" customHeight="false" outlineLevel="0" collapsed="false">
      <c r="B23" s="51" t="s">
        <v>97</v>
      </c>
      <c r="C23" s="51" t="s">
        <v>103</v>
      </c>
      <c r="D23" s="51" t="s">
        <v>58</v>
      </c>
    </row>
    <row r="24" customFormat="false" ht="15" hidden="false" customHeight="false" outlineLevel="0" collapsed="false">
      <c r="C24" s="51" t="s">
        <v>67</v>
      </c>
      <c r="D24" s="51" t="s">
        <v>193</v>
      </c>
    </row>
    <row r="25" customFormat="false" ht="15" hidden="false" customHeight="false" outlineLevel="0" collapsed="false">
      <c r="C25" s="51" t="s">
        <v>134</v>
      </c>
    </row>
    <row r="26" customFormat="false" ht="15" hidden="false" customHeight="false" outlineLevel="0" collapsed="false">
      <c r="B26" s="21" t="s">
        <v>194</v>
      </c>
    </row>
    <row r="28" customFormat="false" ht="15" hidden="false" customHeight="false" outlineLevel="0" collapsed="false">
      <c r="B28" s="21" t="s">
        <v>13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2026-10-24T14:37:21Z</dcterms:created>
  <dc:creator>openpyxl</dc:creator>
  <dc:description/>
  <dc:language>vi-VN</dc:language>
  <cp:lastModifiedBy/>
  <dcterms:modified xsi:type="dcterms:W3CDTF">2026-10-24T14:37:21Z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