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alender_Konten_Utama" sheetId="1" state="visible" r:id="rId3"/>
    <sheet name="Kalender Bulanan" sheetId="2" state="visible" r:id="rId4"/>
    <sheet name="Ringkasan" sheetId="3" state="visible" r:id="rId5"/>
    <sheet name="Pilar dan Daftar" sheetId="4" state="visible" r:id="rId6"/>
  </sheets>
  <definedNames>
    <definedName function="false" hidden="false" localSheetId="1" name="_xlnm.Print_Area" vbProcedure="false">'Kalender Bulanan'!$A$1:$H$30</definedName>
    <definedName function="false" hidden="false" localSheetId="0" name="_xlnm.Print_Area" vbProcedure="false">Kalender_Konten_Utama!$A$1:$I$28</definedName>
    <definedName function="false" hidden="false" localSheetId="3" name="_xlnm.Print_Area" vbProcedure="false">'Pilar dan Daftar'!$A$1:$E$26</definedName>
    <definedName function="false" hidden="false" localSheetId="2" name="_xlnm.Print_Area" vbProcedure="false">Ringkasan!$A$1:$F$34</definedName>
    <definedName function="false" hidden="false" name="Channels" vbProcedure="false">'Pilar dan Daftar'!$C$18:$C$23</definedName>
    <definedName function="false" hidden="false" name="Formats" vbProcedure="false">'Pilar dan Daftar'!$B$18:$B$22</definedName>
    <definedName function="false" hidden="false" name="GridStart" vbProcedure="false">'Pilar dan Daftar'!$C$8</definedName>
    <definedName function="false" hidden="false" name="MonthEnd" vbProcedure="false">'Pilar dan Daftar'!$C$7</definedName>
    <definedName function="false" hidden="false" name="MonthStart" vbProcedure="false">'Pilar dan Daftar'!$C$6</definedName>
    <definedName function="false" hidden="false" name="Pillars" vbProcedure="false">'Pilar dan Daftar'!$B$11:$B$13</definedName>
    <definedName function="false" hidden="false" name="PillarTargets" vbProcedure="false">'Pilar dan Daftar'!$C$11:$C$13</definedName>
    <definedName function="false" hidden="false" name="SelMonth" vbProcedure="false">'Pilar dan Daftar'!$C$4</definedName>
    <definedName function="false" hidden="false" name="SelYear" vbProcedure="false">'Pilar dan Daftar'!$C$5</definedName>
    <definedName function="false" hidden="false" name="Statuses" vbProcedure="false">'Pilar dan Daftar'!$D$18:$D$22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<sst xmlns="http://schemas.openxmlformats.org/spreadsheetml/2006/main" count="302" uniqueCount="175">
  <si>
    <t xml:space="preserve">Kalender_Konten_Utama</t>
  </si>
  <si>
    <t xml:space="preserve">Satu baris per postingan. Menu dropdown di kolom Saluran Distribusi, Pilar Konten, Format Konten dan Status Produksi. Tanggal &amp; Jam Tayang ditulis DD/MM/YYYY HH:MM. Kolom Hitung Mundur terisi otomatis dan terkunci; sel lain dapat diisi sampai baris 204.</t>
  </si>
  <si>
    <t xml:space="preserve">Contoh hipotetis — orova.vn</t>
  </si>
  <si>
    <t xml:space="preserve">Tanggal &amp; Jam Tayang</t>
  </si>
  <si>
    <t xml:space="preserve">Hitung Mundur</t>
  </si>
  <si>
    <t xml:space="preserve">Saluran Distribusi</t>
  </si>
  <si>
    <t xml:space="preserve">Pilar Konten</t>
  </si>
  <si>
    <t xml:space="preserve">Format Konten</t>
  </si>
  <si>
    <t xml:space="preserve">Hook / Judul Utama</t>
  </si>
  <si>
    <t xml:space="preserve">Takarir &amp; Tagar</t>
  </si>
  <si>
    <t xml:space="preserve">Tautan Aset Media</t>
  </si>
  <si>
    <t xml:space="preserve">Status Produksi</t>
  </si>
  <si>
    <t xml:space="preserve">Tanggal (bantu)</t>
  </si>
  <si>
    <t xml:space="preserve">Instagram</t>
  </si>
  <si>
    <t xml:space="preserve">Edukasi</t>
  </si>
  <si>
    <t xml:space="preserve">Carousel</t>
  </si>
  <si>
    <t xml:space="preserve">5 kesalahan saat menyeduh kopi manual di rumah</t>
  </si>
  <si>
    <t xml:space="preserve">Simak 5 kesalahan yang paling sering terjadi, geser sampai akhir. #kopimanual #seduhkopi</t>
  </si>
  <si>
    <t xml:space="preserve">drive.google.com/folder/assets01</t>
  </si>
  <si>
    <t xml:space="preserve">4. Terjadwal</t>
  </si>
  <si>
    <t xml:space="preserve">TikTok</t>
  </si>
  <si>
    <t xml:space="preserve">Reels</t>
  </si>
  <si>
    <t xml:space="preserve">Cara menimbang kopi dan air sebelum menyeduh</t>
  </si>
  <si>
    <t xml:space="preserve">Timbangan dapur cukup untuk memulai. Simpan video ini! #kopi #tipskopi</t>
  </si>
  <si>
    <t xml:space="preserve">drive.google.com/folder/assets02</t>
  </si>
  <si>
    <t xml:space="preserve">Threads/X</t>
  </si>
  <si>
    <t xml:space="preserve">Interaksi</t>
  </si>
  <si>
    <t xml:space="preserve">Utas</t>
  </si>
  <si>
    <t xml:space="preserve">Kopi pagi Anda: tubruk, V60, atau kopi susu gula aren?</t>
  </si>
  <si>
    <t xml:space="preserve">Tulis pilihan Anda di balasan utas ini.</t>
  </si>
  <si>
    <t xml:space="preserve">—</t>
  </si>
  <si>
    <t xml:space="preserve">3. Siap Tayang</t>
  </si>
  <si>
    <t xml:space="preserve">3 tanda biji kopi sudah tidak segar</t>
  </si>
  <si>
    <t xml:space="preserve">Cek kemasan kopi Anda sekarang. Simak langkah lengkapnya di bawah... #bijikopi</t>
  </si>
  <si>
    <t xml:space="preserve">drive.google.com/folder/assets03</t>
  </si>
  <si>
    <t xml:space="preserve">Facebook</t>
  </si>
  <si>
    <t xml:space="preserve">Single Image</t>
  </si>
  <si>
    <t xml:space="preserve">Infografis: tingkat sangrai light, medium, dark</t>
  </si>
  <si>
    <t xml:space="preserve">Mana yang paling cocok untuk selera Anda? Ceritakan di kolom komentar.</t>
  </si>
  <si>
    <t xml:space="preserve">drive.google.com/folder/assets04</t>
  </si>
  <si>
    <t xml:space="preserve">Menggiling kopi: kasar atau halus untuk V60?</t>
  </si>
  <si>
    <t xml:space="preserve">Ukuran gilingan menentukan rasa. Ini perbandingannya. #v60 #kopimanual</t>
  </si>
  <si>
    <t xml:space="preserve">drive.google.com/folder/assets05</t>
  </si>
  <si>
    <t xml:space="preserve">2. Dalam Tinjauan</t>
  </si>
  <si>
    <t xml:space="preserve">Panduan memilih biji kopi untuk pemula</t>
  </si>
  <si>
    <t xml:space="preserve">Bingung memilih biji kopi pertama? Mulai dari 3 pertanyaan ini. #kopipemula</t>
  </si>
  <si>
    <t xml:space="preserve">drive.google.com/folder/assets06</t>
  </si>
  <si>
    <t xml:space="preserve">Profil rasa, tingkat sangrai, dan metode seduh dalam satu panduan</t>
  </si>
  <si>
    <t xml:space="preserve">Simpan carousel ini sebelum belanja biji kopi berikutnya. #bijikopi</t>
  </si>
  <si>
    <t xml:space="preserve">drive.google.com/folder/assets07</t>
  </si>
  <si>
    <t xml:space="preserve">Tren kopi pekan ini: kami coba resep yang ramai dibicarakan</t>
  </si>
  <si>
    <t xml:space="preserve">Berhasil atau gagal? Tonton sampai akhir. #trenkopi</t>
  </si>
  <si>
    <t xml:space="preserve">drive.google.com/folder/assets08</t>
  </si>
  <si>
    <t xml:space="preserve">LinkedIn</t>
  </si>
  <si>
    <t xml:space="preserve">Rantai pasok kopi spesialti: dari kebun ke kedai</t>
  </si>
  <si>
    <t xml:space="preserve">Sudut pandang bisnis tentang rantai pasok kopi spesialti di Indonesia.</t>
  </si>
  <si>
    <t xml:space="preserve">drive.google.com/folder/assets09</t>
  </si>
  <si>
    <t xml:space="preserve">Promosi</t>
  </si>
  <si>
    <t xml:space="preserve">Promo paket biji kopi mingguan</t>
  </si>
  <si>
    <t xml:space="preserve">Paket biji kopi pekan ini sudah tersedia. Pesan lewat tautan di bio. #promokopi</t>
  </si>
  <si>
    <t xml:space="preserve">drive.google.com/folder/assets10</t>
  </si>
  <si>
    <t xml:space="preserve">Cara menyimpan biji kopi agar aromanya terjaga</t>
  </si>
  <si>
    <t xml:space="preserve">Wadah kedap udara, jauh dari cahaya. Ini alasannya. #tipskopi</t>
  </si>
  <si>
    <t xml:space="preserve">drive.google.com/folder/assets11</t>
  </si>
  <si>
    <t xml:space="preserve">1. Draf</t>
  </si>
  <si>
    <t xml:space="preserve">Mengenal 4 metode seduh manual</t>
  </si>
  <si>
    <t xml:space="preserve">V60, French press, AeroPress, tubruk: mana yang cocok untuk Anda? #seduhkopi</t>
  </si>
  <si>
    <t xml:space="preserve">drive.google.com/folder/assets12</t>
  </si>
  <si>
    <t xml:space="preserve">Tebak asal biji kopi dari aromanya</t>
  </si>
  <si>
    <t xml:space="preserve">Tim kami mencoba menebak. Berapa yang benar? #tebakkopi</t>
  </si>
  <si>
    <t xml:space="preserve">drive.google.com/folder/assets13</t>
  </si>
  <si>
    <t xml:space="preserve">Tanya jawab: apa yang ingin Anda tahu soal kopi sangrai lokal?</t>
  </si>
  <si>
    <t xml:space="preserve">Kirim pertanyaan Anda, kami jawab di utas berikutnya.</t>
  </si>
  <si>
    <t xml:space="preserve">Kesalahan suhu air yang membuat kopi terasa pahit</t>
  </si>
  <si>
    <t xml:space="preserve">Coba ubah satu hal ini sebelum menyeduh besok pagi. #kopimanual</t>
  </si>
  <si>
    <t xml:space="preserve">drive.google.com/folder/assets14</t>
  </si>
  <si>
    <t xml:space="preserve">Infografis: istilah rasa kopi untuk pemula</t>
  </si>
  <si>
    <t xml:space="preserve">Asam, manis, pahit, body: simpan infografis ini.</t>
  </si>
  <si>
    <t xml:space="preserve">drive.google.com/folder/assets15</t>
  </si>
  <si>
    <t xml:space="preserve">Checklist alat seduh untuk pemula</t>
  </si>
  <si>
    <t xml:space="preserve">Mulai dari alat yang benar-benar perlu. #alatkopi</t>
  </si>
  <si>
    <t xml:space="preserve">drive.google.com/folder/assets16</t>
  </si>
  <si>
    <t xml:space="preserve">Seduh V60 langkah demi langkah</t>
  </si>
  <si>
    <t xml:space="preserve">Ikuti langkahnya sambil menyeduh. #v60 #seduhkopi</t>
  </si>
  <si>
    <t xml:space="preserve">drive.google.com/folder/assets17</t>
  </si>
  <si>
    <t xml:space="preserve">Perbedaan arabika dan robusta dalam 6 slide</t>
  </si>
  <si>
    <t xml:space="preserve">Geser untuk melihat perbedaan rasa dan cara seduhnya. #arabika #robusta</t>
  </si>
  <si>
    <t xml:space="preserve">drive.google.com/folder/assets18</t>
  </si>
  <si>
    <t xml:space="preserve">Barista kami menjawab komentar Anda</t>
  </si>
  <si>
    <t xml:space="preserve">Pertanyaan Anda pekan ini kami jawab langsung di video. #kopi</t>
  </si>
  <si>
    <t xml:space="preserve">drive.google.com/folder/assets19</t>
  </si>
  <si>
    <t xml:space="preserve">Cara membaca label kemasan biji kopi</t>
  </si>
  <si>
    <t xml:space="preserve">Asal, tanggal sangrai, proses pascapanen: apa artinya bagi rasa?</t>
  </si>
  <si>
    <t xml:space="preserve">drive.google.com/folder/assets20</t>
  </si>
  <si>
    <t xml:space="preserve">Katalog promo akhir bulan: biji kopi pilihan</t>
  </si>
  <si>
    <t xml:space="preserve">Lihat pilihan bulan ini dan pesan lewat tautan di bio. #promokopi</t>
  </si>
  <si>
    <t xml:space="preserve">drive.google.com/folder/assets21</t>
  </si>
  <si>
    <t xml:space="preserve">Kopi susu di rumah tanpa mesin espresso</t>
  </si>
  <si>
    <t xml:space="preserve">Cukup alat seduh manual dan susu segar. #kopisusu</t>
  </si>
  <si>
    <t xml:space="preserve">drive.google.com/folder/assets22</t>
  </si>
  <si>
    <t xml:space="preserve">Terisi otomatis dari lembar Kalender_Konten_Utama (postingan pertama pada hari itu; (+1) berarti ada postingan lain di hari yang sama). Ganti bulan dan tahun di lembar Pilar dan Daftar.</t>
  </si>
  <si>
    <t xml:space="preserve">Pilar:</t>
  </si>
  <si>
    <t xml:space="preserve">Pekan</t>
  </si>
  <si>
    <t xml:space="preserve">Senin</t>
  </si>
  <si>
    <t xml:space="preserve">Selasa</t>
  </si>
  <si>
    <t xml:space="preserve">Rabu</t>
  </si>
  <si>
    <t xml:space="preserve">Kamis</t>
  </si>
  <si>
    <t xml:space="preserve">Jumat</t>
  </si>
  <si>
    <t xml:space="preserve">Sabtu</t>
  </si>
  <si>
    <t xml:space="preserve">Minggu</t>
  </si>
  <si>
    <t xml:space="preserve">Pilar</t>
  </si>
  <si>
    <t xml:space="preserve">Hook / Judul</t>
  </si>
  <si>
    <t xml:space="preserve">Format · Saluran</t>
  </si>
  <si>
    <t xml:space="preserve">Proporsi per pilar konten (postingan di bulan terpilih)</t>
  </si>
  <si>
    <t xml:space="preserve">Target Proporsi</t>
  </si>
  <si>
    <t xml:space="preserve">Jumlah Postingan</t>
  </si>
  <si>
    <t xml:space="preserve">Proporsi Nyata</t>
  </si>
  <si>
    <t xml:space="preserve">Selisih (poin persen)</t>
  </si>
  <si>
    <t xml:space="preserve">Total</t>
  </si>
  <si>
    <t xml:space="preserve">Per saluran</t>
  </si>
  <si>
    <t xml:space="preserve">Per status produksi</t>
  </si>
  <si>
    <t xml:space="preserve">Jumlah</t>
  </si>
  <si>
    <t xml:space="preserve">Cara mengukur efektivitas kalender konten</t>
  </si>
  <si>
    <t xml:space="preserve">Indikator</t>
  </si>
  <si>
    <t xml:space="preserve">Cara mengukur</t>
  </si>
  <si>
    <t xml:space="preserve">Sumber data</t>
  </si>
  <si>
    <t xml:space="preserve">Kepatuhan jadwal tayang (publishing consistency)</t>
  </si>
  <si>
    <t xml:space="preserve">Bandingkan jumlah postingan yang terbit tepat waktu dengan jumlah postingan yang direncanakan di kalender</t>
  </si>
  <si>
    <t xml:space="preserve">Kolom Status Produksi dan Tanggal &amp; Jam Tayang di lembar kerja</t>
  </si>
  <si>
    <t xml:space="preserve">Keseimbangan pilar (pillar balance)</t>
  </si>
  <si>
    <t xml:space="preserve">Hitung postingan per pilar yang benar-benar terbit, lalu bandingkan dengan proporsi target yang Anda tetapkan di Langkah 1</t>
  </si>
  <si>
    <t xml:space="preserve">Kolom Pilar Konten, misalnya dihitung dengan COUNTIFS (tabel di atas)</t>
  </si>
  <si>
    <t xml:space="preserve">Keterlibatan per format (engagement by format)</t>
  </si>
  <si>
    <t xml:space="preserve">Bandingkan rata-rata interaksi video pendek, carousel, dan gambar tunggal di tiap saluran</t>
  </si>
  <si>
    <t xml:space="preserve">Menu analitik bawaan platform, seperti Insights di Meta Business Suite atau analitik TikTok</t>
  </si>
  <si>
    <t xml:space="preserve">Evaluasi setiap akhir bulan: format mana yang layak diproduksi lebih banyak, topik mana yang perlu ditinjau ulang.</t>
  </si>
  <si>
    <t xml:space="preserve">Pemeriksaan 5 titik sebelum tayang (5-point pre-publish check)</t>
  </si>
  <si>
    <t xml:space="preserve">Titik pemeriksaan</t>
  </si>
  <si>
    <t xml:space="preserve">Yang dicek</t>
  </si>
  <si>
    <t xml:space="preserve">Jika gagal</t>
  </si>
  <si>
    <t xml:space="preserve">1. Tautan</t>
  </si>
  <si>
    <t xml:space="preserve">Tautan di bio profil, takarir, atau stiker tautan mengarah ke halaman aktif, bukan galat 404</t>
  </si>
  <si>
    <t xml:space="preserve">Perbaiki tautan, ubah status kembali ke Dalam Tinjauan</t>
  </si>
  <si>
    <t xml:space="preserve">2. Hak cipta suara</t>
  </si>
  <si>
    <t xml:space="preserve">Trek audio boleh dipakai untuk akun bisnis, agar video tidak dibisukan oleh sistem hak cipta platform</t>
  </si>
  <si>
    <t xml:space="preserve">Ganti audio dengan pustaka audio komersial platform</t>
  </si>
  <si>
    <t xml:space="preserve">3. Ketik dan ejaan</t>
  </si>
  <si>
    <t xml:space="preserve">Nama merek, harga produk, dan nomor kontak tertulis benar</t>
  </si>
  <si>
    <t xml:space="preserve">Minta rekan kerja membaca ulang</t>
  </si>
  <si>
    <t xml:space="preserve">4. Tagar</t>
  </si>
  <si>
    <t xml:space="preserve">Tagar relevan dengan topik dan industri, tidak ditumpuk tagar umum yang tidak berhubungan</t>
  </si>
  <si>
    <t xml:space="preserve">Kurangi tagar yang tidak relevan</t>
  </si>
  <si>
    <t xml:space="preserve">5. Akun penerbit</t>
  </si>
  <si>
    <t xml:space="preserve">Konten dijadwalkan di akun bisnis resmi, bukan akun pribadi admin</t>
  </si>
  <si>
    <t xml:space="preserve">Pindahkan jadwal ke akun yang benar</t>
  </si>
  <si>
    <t xml:space="preserve">Pilar dan Daftar</t>
  </si>
  <si>
    <t xml:space="preserve">Pilih bulan dan tahun di sini. Lembar Kalender Bulanan dan Ringkasan ikut berubah otomatis. Sel kuning dapat diubah.</t>
  </si>
  <si>
    <t xml:space="preserve">Bulan</t>
  </si>
  <si>
    <t xml:space="preserve">Tahun</t>
  </si>
  <si>
    <t xml:space="preserve">Hari pertama bulan</t>
  </si>
  <si>
    <t xml:space="preserve">Hari terakhir bulan</t>
  </si>
  <si>
    <t xml:space="preserve">Kisi kalender dimulai (Senin)</t>
  </si>
  <si>
    <t xml:space="preserve">Warna di Kalender</t>
  </si>
  <si>
    <t xml:space="preserve">Isi pilar (contoh)</t>
  </si>
  <si>
    <t xml:space="preserve">Biru</t>
  </si>
  <si>
    <t xml:space="preserve">Edukasi dan Nilai: panduan praktis, tips pemecahan masalah, tutorial, wawasan industri</t>
  </si>
  <si>
    <t xml:space="preserve">Hijau</t>
  </si>
  <si>
    <t xml:space="preserve">Keterlibatan dan Komunitas: jajak pendapat, tren relevan, balik layar</t>
  </si>
  <si>
    <t xml:space="preserve">Oranye</t>
  </si>
  <si>
    <t xml:space="preserve">Promosi dan Konversi: penawaran produk, testimoni, pengumuman diskon</t>
  </si>
  <si>
    <t xml:space="preserve">Pembagian 70/20/10 adalah contoh hipotetis, bukan aturan baku platform. Contoh data: 24 postingan = 17 / 5 / 2. Sesuaikan dengan tujuan bisnis Anda (total sebaiknya 100%).</t>
  </si>
  <si>
    <t xml:space="preserve">Video Lanskap</t>
  </si>
  <si>
    <t xml:space="preserve">5. Sudah Terbit</t>
  </si>
  <si>
    <t xml:space="preserve">YouTube</t>
  </si>
  <si>
    <t xml:space="preserve">Daftar ini dipakai oleh menu dropdown di lembar Kalender_Konten_Utama. Ubah teksnya langsung di sel.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</si>
</sst>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\ hh:mm"/>
    <numFmt numFmtId="166" formatCode="dd/mm/yyyy"/>
    <numFmt numFmtId="167" formatCode="d"/>
    <numFmt numFmtId="168" formatCode="0%"/>
    <numFmt numFmtId="169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b val="true"/>
      <sz val="12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C6EFCE"/>
        <bgColor rgb="FFE2EFDA"/>
      </patternFill>
    </fill>
    <fill>
      <patternFill patternType="solid">
        <fgColor rgb="FFDDEBF7"/>
        <bgColor rgb="FFDCE6F1"/>
      </patternFill>
    </fill>
    <fill>
      <patternFill patternType="solid">
        <fgColor rgb="FFFFF8DC"/>
        <bgColor rgb="FFFFF2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7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7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7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1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0" fillId="11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4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E2EFDA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7" type="wholeTable"/>
      <tableStyleElement dxfId="18" type="firstColumnStripe"/>
      <tableStyleElement dxfId="19" type="firstRowStripe"/>
      <tableStyleElement dxfId="20" type="lastColumn"/>
      <tableStyleElement dxfId="21" type="firstColumn"/>
      <tableStyleElement dxfId="22" type="headerRow"/>
      <tableStyleElement dxfId="23" type="totalRow"/>
    </tableStyle>
  </tableStyles>
  <colors>
    <indexedColors>
      <rgbColor rgb="FF000000"/>
      <rgbColor rgb="FFF7F7F7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DCE6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E3E3E3"/>
      <rgbColor rgb="FFE7E6E6"/>
      <rgbColor rgb="FFF2F2F2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I204" headerRowCount="1" totalsRowCount="0" totalsRowShown="0">
  <autoFilter ref="A4:I204"/>
  <tableColumns count="9">
    <tableColumn id="1" name="Tanggal &amp; Jam Tayang"/>
    <tableColumn id="2" name="Hitung Mundur"/>
    <tableColumn id="3" name="Saluran Distribusi"/>
    <tableColumn id="4" name="Pilar Konten"/>
    <tableColumn id="5" name="Format Konten"/>
    <tableColumn id="6" name="Hook / Judul Utama"/>
    <tableColumn id="7" name="Takarir &amp; Tagar"/>
    <tableColumn id="8" name="Tautan Aset Media"/>
    <tableColumn id="9" name="Status Produksi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34"/>
    <col collapsed="false" customWidth="true" hidden="false" outlineLevel="0" max="7" min="7" style="0" width="44"/>
    <col collapsed="false" customWidth="true" hidden="false" outlineLevel="0" max="8" min="8" style="0" width="28"/>
    <col collapsed="false" customWidth="true" hidden="false" outlineLevel="0" max="9" min="9" style="0" width="16"/>
    <col collapsed="false" customWidth="true" hidden="true" outlineLevel="0" max="11" min="11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23.8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K4" s="0" t="s">
        <v>12</v>
      </c>
    </row>
    <row r="5" customFormat="false" ht="30" hidden="false" customHeight="true" outlineLevel="0" collapsed="false">
      <c r="A5" s="5" t="n">
        <v>46328.4166666667</v>
      </c>
      <c r="B5" s="6" t="str">
        <f aca="true">IF(ISBLANK(A5),"",INT(A5-NOW())&amp;" hari lagi")</f>
        <v>8 hari lagi</v>
      </c>
      <c r="C5" s="7" t="s">
        <v>13</v>
      </c>
      <c r="D5" s="7" t="s">
        <v>14</v>
      </c>
      <c r="E5" s="7" t="s">
        <v>15</v>
      </c>
      <c r="F5" s="8" t="s">
        <v>16</v>
      </c>
      <c r="G5" s="8" t="s">
        <v>17</v>
      </c>
      <c r="H5" s="7" t="s">
        <v>18</v>
      </c>
      <c r="I5" s="7" t="s">
        <v>19</v>
      </c>
      <c r="K5" s="9" t="n">
        <f aca="false">IF(ISNUMBER(A5),INT(A5),"")</f>
        <v>46328</v>
      </c>
    </row>
    <row r="6" customFormat="false" ht="30" hidden="false" customHeight="true" outlineLevel="0" collapsed="false">
      <c r="A6" s="5" t="n">
        <v>46329.7916666667</v>
      </c>
      <c r="B6" s="6" t="str">
        <f aca="true">IF(ISBLANK(A6),"",INT(A6-NOW())&amp;" hari lagi")</f>
        <v>9 hari lagi</v>
      </c>
      <c r="C6" s="7" t="s">
        <v>20</v>
      </c>
      <c r="D6" s="7" t="s">
        <v>14</v>
      </c>
      <c r="E6" s="7" t="s">
        <v>21</v>
      </c>
      <c r="F6" s="8" t="s">
        <v>22</v>
      </c>
      <c r="G6" s="8" t="s">
        <v>23</v>
      </c>
      <c r="H6" s="7" t="s">
        <v>24</v>
      </c>
      <c r="I6" s="7" t="s">
        <v>19</v>
      </c>
      <c r="K6" s="9" t="n">
        <f aca="false">IF(ISNUMBER(A6),INT(A6),"")</f>
        <v>46329</v>
      </c>
    </row>
    <row r="7" customFormat="false" ht="30" hidden="false" customHeight="true" outlineLevel="0" collapsed="false">
      <c r="A7" s="5" t="n">
        <v>46330.5</v>
      </c>
      <c r="B7" s="6" t="str">
        <f aca="true">IF(ISBLANK(A7),"",INT(A7-NOW())&amp;" hari lagi")</f>
        <v>10 hari lagi</v>
      </c>
      <c r="C7" s="7" t="s">
        <v>25</v>
      </c>
      <c r="D7" s="7" t="s">
        <v>26</v>
      </c>
      <c r="E7" s="7" t="s">
        <v>27</v>
      </c>
      <c r="F7" s="8" t="s">
        <v>28</v>
      </c>
      <c r="G7" s="8" t="s">
        <v>29</v>
      </c>
      <c r="H7" s="7" t="s">
        <v>30</v>
      </c>
      <c r="I7" s="7" t="s">
        <v>31</v>
      </c>
      <c r="K7" s="9" t="n">
        <f aca="false">IF(ISNUMBER(A7),INT(A7),"")</f>
        <v>46330</v>
      </c>
    </row>
    <row r="8" customFormat="false" ht="30" hidden="false" customHeight="true" outlineLevel="0" collapsed="false">
      <c r="A8" s="5" t="n">
        <v>46331.4166666667</v>
      </c>
      <c r="B8" s="6" t="str">
        <f aca="true">IF(ISBLANK(A8),"",INT(A8-NOW())&amp;" hari lagi")</f>
        <v>11 hari lagi</v>
      </c>
      <c r="C8" s="7" t="s">
        <v>13</v>
      </c>
      <c r="D8" s="7" t="s">
        <v>14</v>
      </c>
      <c r="E8" s="7" t="s">
        <v>21</v>
      </c>
      <c r="F8" s="8" t="s">
        <v>32</v>
      </c>
      <c r="G8" s="8" t="s">
        <v>33</v>
      </c>
      <c r="H8" s="7" t="s">
        <v>34</v>
      </c>
      <c r="I8" s="7" t="s">
        <v>31</v>
      </c>
      <c r="K8" s="9" t="n">
        <f aca="false">IF(ISNUMBER(A8),INT(A8),"")</f>
        <v>46331</v>
      </c>
    </row>
    <row r="9" customFormat="false" ht="30" hidden="false" customHeight="true" outlineLevel="0" collapsed="false">
      <c r="A9" s="5" t="n">
        <v>46332.625</v>
      </c>
      <c r="B9" s="6" t="str">
        <f aca="true">IF(ISBLANK(A9),"",INT(A9-NOW())&amp;" hari lagi")</f>
        <v>12 hari lagi</v>
      </c>
      <c r="C9" s="7" t="s">
        <v>35</v>
      </c>
      <c r="D9" s="7" t="s">
        <v>14</v>
      </c>
      <c r="E9" s="7" t="s">
        <v>36</v>
      </c>
      <c r="F9" s="8" t="s">
        <v>37</v>
      </c>
      <c r="G9" s="8" t="s">
        <v>38</v>
      </c>
      <c r="H9" s="7" t="s">
        <v>39</v>
      </c>
      <c r="I9" s="7" t="s">
        <v>31</v>
      </c>
      <c r="K9" s="9" t="n">
        <f aca="false">IF(ISNUMBER(A9),INT(A9),"")</f>
        <v>46332</v>
      </c>
    </row>
    <row r="10" customFormat="false" ht="30" hidden="false" customHeight="true" outlineLevel="0" collapsed="false">
      <c r="A10" s="5" t="n">
        <v>46333.375</v>
      </c>
      <c r="B10" s="6" t="str">
        <f aca="true">IF(ISBLANK(A10),"",INT(A10-NOW())&amp;" hari lagi")</f>
        <v>13 hari lagi</v>
      </c>
      <c r="C10" s="7" t="s">
        <v>20</v>
      </c>
      <c r="D10" s="7" t="s">
        <v>14</v>
      </c>
      <c r="E10" s="7" t="s">
        <v>21</v>
      </c>
      <c r="F10" s="8" t="s">
        <v>40</v>
      </c>
      <c r="G10" s="8" t="s">
        <v>41</v>
      </c>
      <c r="H10" s="7" t="s">
        <v>42</v>
      </c>
      <c r="I10" s="7" t="s">
        <v>43</v>
      </c>
      <c r="K10" s="9" t="n">
        <f aca="false">IF(ISNUMBER(A10),INT(A10),"")</f>
        <v>46333</v>
      </c>
    </row>
    <row r="11" customFormat="false" ht="30" hidden="false" customHeight="true" outlineLevel="0" collapsed="false">
      <c r="A11" s="5" t="n">
        <v>46335.4166666667</v>
      </c>
      <c r="B11" s="6" t="str">
        <f aca="true">IF(ISBLANK(A11),"",INT(A11-NOW())&amp;" hari lagi")</f>
        <v>15 hari lagi</v>
      </c>
      <c r="C11" s="7" t="s">
        <v>13</v>
      </c>
      <c r="D11" s="7" t="s">
        <v>14</v>
      </c>
      <c r="E11" s="7" t="s">
        <v>21</v>
      </c>
      <c r="F11" s="8" t="s">
        <v>44</v>
      </c>
      <c r="G11" s="8" t="s">
        <v>45</v>
      </c>
      <c r="H11" s="7" t="s">
        <v>46</v>
      </c>
      <c r="I11" s="7" t="s">
        <v>31</v>
      </c>
      <c r="K11" s="9" t="n">
        <f aca="false">IF(ISNUMBER(A11),INT(A11),"")</f>
        <v>46335</v>
      </c>
    </row>
    <row r="12" customFormat="false" ht="30" hidden="false" customHeight="true" outlineLevel="0" collapsed="false">
      <c r="A12" s="5" t="n">
        <v>46336.5</v>
      </c>
      <c r="B12" s="6" t="str">
        <f aca="true">IF(ISBLANK(A12),"",INT(A12-NOW())&amp;" hari lagi")</f>
        <v>16 hari lagi</v>
      </c>
      <c r="C12" s="7" t="s">
        <v>13</v>
      </c>
      <c r="D12" s="7" t="s">
        <v>14</v>
      </c>
      <c r="E12" s="7" t="s">
        <v>15</v>
      </c>
      <c r="F12" s="8" t="s">
        <v>47</v>
      </c>
      <c r="G12" s="8" t="s">
        <v>48</v>
      </c>
      <c r="H12" s="7" t="s">
        <v>49</v>
      </c>
      <c r="I12" s="7" t="s">
        <v>43</v>
      </c>
      <c r="K12" s="9" t="n">
        <f aca="false">IF(ISNUMBER(A12),INT(A12),"")</f>
        <v>46336</v>
      </c>
    </row>
    <row r="13" customFormat="false" ht="30" hidden="false" customHeight="true" outlineLevel="0" collapsed="false">
      <c r="A13" s="5" t="n">
        <v>46337.7916666667</v>
      </c>
      <c r="B13" s="6" t="str">
        <f aca="true">IF(ISBLANK(A13),"",INT(A13-NOW())&amp;" hari lagi")</f>
        <v>17 hari lagi</v>
      </c>
      <c r="C13" s="7" t="s">
        <v>20</v>
      </c>
      <c r="D13" s="7" t="s">
        <v>26</v>
      </c>
      <c r="E13" s="7" t="s">
        <v>21</v>
      </c>
      <c r="F13" s="8" t="s">
        <v>50</v>
      </c>
      <c r="G13" s="8" t="s">
        <v>51</v>
      </c>
      <c r="H13" s="7" t="s">
        <v>52</v>
      </c>
      <c r="I13" s="7" t="s">
        <v>43</v>
      </c>
      <c r="K13" s="9" t="n">
        <f aca="false">IF(ISNUMBER(A13),INT(A13),"")</f>
        <v>46337</v>
      </c>
    </row>
    <row r="14" customFormat="false" ht="30" hidden="false" customHeight="true" outlineLevel="0" collapsed="false">
      <c r="A14" s="5" t="n">
        <v>46338.4166666667</v>
      </c>
      <c r="B14" s="6" t="str">
        <f aca="true">IF(ISBLANK(A14),"",INT(A14-NOW())&amp;" hari lagi")</f>
        <v>18 hari lagi</v>
      </c>
      <c r="C14" s="7" t="s">
        <v>53</v>
      </c>
      <c r="D14" s="7" t="s">
        <v>14</v>
      </c>
      <c r="E14" s="7" t="s">
        <v>36</v>
      </c>
      <c r="F14" s="8" t="s">
        <v>54</v>
      </c>
      <c r="G14" s="8" t="s">
        <v>55</v>
      </c>
      <c r="H14" s="7" t="s">
        <v>56</v>
      </c>
      <c r="I14" s="7" t="s">
        <v>43</v>
      </c>
      <c r="K14" s="9" t="n">
        <f aca="false">IF(ISNUMBER(A14),INT(A14),"")</f>
        <v>46338</v>
      </c>
    </row>
    <row r="15" customFormat="false" ht="30" hidden="false" customHeight="true" outlineLevel="0" collapsed="false">
      <c r="A15" s="5" t="n">
        <v>46339.75</v>
      </c>
      <c r="B15" s="6" t="str">
        <f aca="true">IF(ISBLANK(A15),"",INT(A15-NOW())&amp;" hari lagi")</f>
        <v>19 hari lagi</v>
      </c>
      <c r="C15" s="7" t="s">
        <v>13</v>
      </c>
      <c r="D15" s="7" t="s">
        <v>57</v>
      </c>
      <c r="E15" s="7" t="s">
        <v>36</v>
      </c>
      <c r="F15" s="8" t="s">
        <v>58</v>
      </c>
      <c r="G15" s="8" t="s">
        <v>59</v>
      </c>
      <c r="H15" s="7" t="s">
        <v>60</v>
      </c>
      <c r="I15" s="7" t="s">
        <v>43</v>
      </c>
      <c r="K15" s="9" t="n">
        <f aca="false">IF(ISNUMBER(A15),INT(A15),"")</f>
        <v>46339</v>
      </c>
    </row>
    <row r="16" customFormat="false" ht="30" hidden="false" customHeight="true" outlineLevel="0" collapsed="false">
      <c r="A16" s="5" t="n">
        <v>46340.375</v>
      </c>
      <c r="B16" s="6" t="str">
        <f aca="true">IF(ISBLANK(A16),"",INT(A16-NOW())&amp;" hari lagi")</f>
        <v>20 hari lagi</v>
      </c>
      <c r="C16" s="7" t="s">
        <v>20</v>
      </c>
      <c r="D16" s="7" t="s">
        <v>14</v>
      </c>
      <c r="E16" s="7" t="s">
        <v>21</v>
      </c>
      <c r="F16" s="8" t="s">
        <v>61</v>
      </c>
      <c r="G16" s="8" t="s">
        <v>62</v>
      </c>
      <c r="H16" s="7" t="s">
        <v>63</v>
      </c>
      <c r="I16" s="7" t="s">
        <v>64</v>
      </c>
      <c r="K16" s="9" t="n">
        <f aca="false">IF(ISNUMBER(A16),INT(A16),"")</f>
        <v>46340</v>
      </c>
    </row>
    <row r="17" customFormat="false" ht="30" hidden="false" customHeight="true" outlineLevel="0" collapsed="false">
      <c r="A17" s="5" t="n">
        <v>46342.4166666667</v>
      </c>
      <c r="B17" s="6" t="str">
        <f aca="true">IF(ISBLANK(A17),"",INT(A17-NOW())&amp;" hari lagi")</f>
        <v>22 hari lagi</v>
      </c>
      <c r="C17" s="7" t="s">
        <v>13</v>
      </c>
      <c r="D17" s="7" t="s">
        <v>14</v>
      </c>
      <c r="E17" s="7" t="s">
        <v>15</v>
      </c>
      <c r="F17" s="8" t="s">
        <v>65</v>
      </c>
      <c r="G17" s="8" t="s">
        <v>66</v>
      </c>
      <c r="H17" s="7" t="s">
        <v>67</v>
      </c>
      <c r="I17" s="7" t="s">
        <v>64</v>
      </c>
      <c r="K17" s="9" t="n">
        <f aca="false">IF(ISNUMBER(A17),INT(A17),"")</f>
        <v>46342</v>
      </c>
    </row>
    <row r="18" customFormat="false" ht="30" hidden="false" customHeight="true" outlineLevel="0" collapsed="false">
      <c r="A18" s="5" t="n">
        <v>46343.7916666667</v>
      </c>
      <c r="B18" s="6" t="str">
        <f aca="true">IF(ISBLANK(A18),"",INT(A18-NOW())&amp;" hari lagi")</f>
        <v>23 hari lagi</v>
      </c>
      <c r="C18" s="7" t="s">
        <v>13</v>
      </c>
      <c r="D18" s="7" t="s">
        <v>26</v>
      </c>
      <c r="E18" s="7" t="s">
        <v>21</v>
      </c>
      <c r="F18" s="8" t="s">
        <v>68</v>
      </c>
      <c r="G18" s="8" t="s">
        <v>69</v>
      </c>
      <c r="H18" s="7" t="s">
        <v>70</v>
      </c>
      <c r="I18" s="7" t="s">
        <v>64</v>
      </c>
      <c r="K18" s="9" t="n">
        <f aca="false">IF(ISNUMBER(A18),INT(A18),"")</f>
        <v>46343</v>
      </c>
    </row>
    <row r="19" customFormat="false" ht="30" hidden="false" customHeight="true" outlineLevel="0" collapsed="false">
      <c r="A19" s="5" t="n">
        <v>46344.5</v>
      </c>
      <c r="B19" s="6" t="str">
        <f aca="true">IF(ISBLANK(A19),"",INT(A19-NOW())&amp;" hari lagi")</f>
        <v>24 hari lagi</v>
      </c>
      <c r="C19" s="7" t="s">
        <v>25</v>
      </c>
      <c r="D19" s="7" t="s">
        <v>26</v>
      </c>
      <c r="E19" s="7" t="s">
        <v>27</v>
      </c>
      <c r="F19" s="8" t="s">
        <v>71</v>
      </c>
      <c r="G19" s="8" t="s">
        <v>72</v>
      </c>
      <c r="H19" s="7" t="s">
        <v>30</v>
      </c>
      <c r="I19" s="7" t="s">
        <v>64</v>
      </c>
      <c r="K19" s="9" t="n">
        <f aca="false">IF(ISNUMBER(A19),INT(A19),"")</f>
        <v>46344</v>
      </c>
    </row>
    <row r="20" customFormat="false" ht="30" hidden="false" customHeight="true" outlineLevel="0" collapsed="false">
      <c r="A20" s="5" t="n">
        <v>46345.4166666667</v>
      </c>
      <c r="B20" s="6" t="str">
        <f aca="true">IF(ISBLANK(A20),"",INT(A20-NOW())&amp;" hari lagi")</f>
        <v>25 hari lagi</v>
      </c>
      <c r="C20" s="7" t="s">
        <v>20</v>
      </c>
      <c r="D20" s="7" t="s">
        <v>14</v>
      </c>
      <c r="E20" s="7" t="s">
        <v>21</v>
      </c>
      <c r="F20" s="8" t="s">
        <v>73</v>
      </c>
      <c r="G20" s="8" t="s">
        <v>74</v>
      </c>
      <c r="H20" s="7" t="s">
        <v>75</v>
      </c>
      <c r="I20" s="7" t="s">
        <v>64</v>
      </c>
      <c r="K20" s="9" t="n">
        <f aca="false">IF(ISNUMBER(A20),INT(A20),"")</f>
        <v>46345</v>
      </c>
    </row>
    <row r="21" customFormat="false" ht="30" hidden="false" customHeight="true" outlineLevel="0" collapsed="false">
      <c r="A21" s="5" t="n">
        <v>46346.625</v>
      </c>
      <c r="B21" s="6" t="str">
        <f aca="true">IF(ISBLANK(A21),"",INT(A21-NOW())&amp;" hari lagi")</f>
        <v>26 hari lagi</v>
      </c>
      <c r="C21" s="7" t="s">
        <v>35</v>
      </c>
      <c r="D21" s="7" t="s">
        <v>14</v>
      </c>
      <c r="E21" s="7" t="s">
        <v>36</v>
      </c>
      <c r="F21" s="8" t="s">
        <v>76</v>
      </c>
      <c r="G21" s="8" t="s">
        <v>77</v>
      </c>
      <c r="H21" s="7" t="s">
        <v>78</v>
      </c>
      <c r="I21" s="7" t="s">
        <v>64</v>
      </c>
      <c r="K21" s="9" t="n">
        <f aca="false">IF(ISNUMBER(A21),INT(A21),"")</f>
        <v>46346</v>
      </c>
    </row>
    <row r="22" customFormat="false" ht="30" hidden="false" customHeight="true" outlineLevel="0" collapsed="false">
      <c r="A22" s="5" t="n">
        <v>46347.375</v>
      </c>
      <c r="B22" s="6" t="str">
        <f aca="true">IF(ISBLANK(A22),"",INT(A22-NOW())&amp;" hari lagi")</f>
        <v>27 hari lagi</v>
      </c>
      <c r="C22" s="7" t="s">
        <v>13</v>
      </c>
      <c r="D22" s="7" t="s">
        <v>14</v>
      </c>
      <c r="E22" s="7" t="s">
        <v>15</v>
      </c>
      <c r="F22" s="8" t="s">
        <v>79</v>
      </c>
      <c r="G22" s="8" t="s">
        <v>80</v>
      </c>
      <c r="H22" s="7" t="s">
        <v>81</v>
      </c>
      <c r="I22" s="7" t="s">
        <v>64</v>
      </c>
      <c r="K22" s="9" t="n">
        <f aca="false">IF(ISNUMBER(A22),INT(A22),"")</f>
        <v>46347</v>
      </c>
    </row>
    <row r="23" customFormat="false" ht="30" hidden="false" customHeight="true" outlineLevel="0" collapsed="false">
      <c r="A23" s="5" t="n">
        <v>46349.4166666667</v>
      </c>
      <c r="B23" s="6" t="str">
        <f aca="true">IF(ISBLANK(A23),"",INT(A23-NOW())&amp;" hari lagi")</f>
        <v>29 hari lagi</v>
      </c>
      <c r="C23" s="7" t="s">
        <v>13</v>
      </c>
      <c r="D23" s="7" t="s">
        <v>14</v>
      </c>
      <c r="E23" s="7" t="s">
        <v>21</v>
      </c>
      <c r="F23" s="8" t="s">
        <v>82</v>
      </c>
      <c r="G23" s="8" t="s">
        <v>83</v>
      </c>
      <c r="H23" s="7" t="s">
        <v>84</v>
      </c>
      <c r="I23" s="7" t="s">
        <v>64</v>
      </c>
      <c r="K23" s="9" t="n">
        <f aca="false">IF(ISNUMBER(A23),INT(A23),"")</f>
        <v>46349</v>
      </c>
    </row>
    <row r="24" customFormat="false" ht="30" hidden="false" customHeight="true" outlineLevel="0" collapsed="false">
      <c r="A24" s="5" t="n">
        <v>46350.5</v>
      </c>
      <c r="B24" s="6" t="str">
        <f aca="true">IF(ISBLANK(A24),"",INT(A24-NOW())&amp;" hari lagi")</f>
        <v>30 hari lagi</v>
      </c>
      <c r="C24" s="7" t="s">
        <v>13</v>
      </c>
      <c r="D24" s="7" t="s">
        <v>14</v>
      </c>
      <c r="E24" s="7" t="s">
        <v>15</v>
      </c>
      <c r="F24" s="8" t="s">
        <v>85</v>
      </c>
      <c r="G24" s="8" t="s">
        <v>86</v>
      </c>
      <c r="H24" s="7" t="s">
        <v>87</v>
      </c>
      <c r="I24" s="7" t="s">
        <v>64</v>
      </c>
      <c r="K24" s="9" t="n">
        <f aca="false">IF(ISNUMBER(A24),INT(A24),"")</f>
        <v>46350</v>
      </c>
    </row>
    <row r="25" customFormat="false" ht="30" hidden="false" customHeight="true" outlineLevel="0" collapsed="false">
      <c r="A25" s="5" t="n">
        <v>46351.7916666667</v>
      </c>
      <c r="B25" s="6" t="str">
        <f aca="true">IF(ISBLANK(A25),"",INT(A25-NOW())&amp;" hari lagi")</f>
        <v>31 hari lagi</v>
      </c>
      <c r="C25" s="7" t="s">
        <v>20</v>
      </c>
      <c r="D25" s="7" t="s">
        <v>26</v>
      </c>
      <c r="E25" s="7" t="s">
        <v>21</v>
      </c>
      <c r="F25" s="8" t="s">
        <v>88</v>
      </c>
      <c r="G25" s="8" t="s">
        <v>89</v>
      </c>
      <c r="H25" s="7" t="s">
        <v>90</v>
      </c>
      <c r="I25" s="7" t="s">
        <v>64</v>
      </c>
      <c r="K25" s="9" t="n">
        <f aca="false">IF(ISNUMBER(A25),INT(A25),"")</f>
        <v>46351</v>
      </c>
    </row>
    <row r="26" customFormat="false" ht="30" hidden="false" customHeight="true" outlineLevel="0" collapsed="false">
      <c r="A26" s="5" t="n">
        <v>46352.4166666667</v>
      </c>
      <c r="B26" s="6" t="str">
        <f aca="true">IF(ISBLANK(A26),"",INT(A26-NOW())&amp;" hari lagi")</f>
        <v>32 hari lagi</v>
      </c>
      <c r="C26" s="7" t="s">
        <v>53</v>
      </c>
      <c r="D26" s="7" t="s">
        <v>14</v>
      </c>
      <c r="E26" s="7" t="s">
        <v>15</v>
      </c>
      <c r="F26" s="8" t="s">
        <v>91</v>
      </c>
      <c r="G26" s="8" t="s">
        <v>92</v>
      </c>
      <c r="H26" s="7" t="s">
        <v>93</v>
      </c>
      <c r="I26" s="7" t="s">
        <v>64</v>
      </c>
      <c r="K26" s="9" t="n">
        <f aca="false">IF(ISNUMBER(A26),INT(A26),"")</f>
        <v>46352</v>
      </c>
    </row>
    <row r="27" customFormat="false" ht="30" hidden="false" customHeight="true" outlineLevel="0" collapsed="false">
      <c r="A27" s="5" t="n">
        <v>46353.75</v>
      </c>
      <c r="B27" s="6" t="str">
        <f aca="true">IF(ISBLANK(A27),"",INT(A27-NOW())&amp;" hari lagi")</f>
        <v>33 hari lagi</v>
      </c>
      <c r="C27" s="7" t="s">
        <v>13</v>
      </c>
      <c r="D27" s="7" t="s">
        <v>57</v>
      </c>
      <c r="E27" s="7" t="s">
        <v>15</v>
      </c>
      <c r="F27" s="8" t="s">
        <v>94</v>
      </c>
      <c r="G27" s="8" t="s">
        <v>95</v>
      </c>
      <c r="H27" s="7" t="s">
        <v>96</v>
      </c>
      <c r="I27" s="7" t="s">
        <v>64</v>
      </c>
      <c r="K27" s="9" t="n">
        <f aca="false">IF(ISNUMBER(A27),INT(A27),"")</f>
        <v>46353</v>
      </c>
    </row>
    <row r="28" customFormat="false" ht="30" hidden="false" customHeight="true" outlineLevel="0" collapsed="false">
      <c r="A28" s="5" t="n">
        <v>46354.375</v>
      </c>
      <c r="B28" s="6" t="str">
        <f aca="true">IF(ISBLANK(A28),"",INT(A28-NOW())&amp;" hari lagi")</f>
        <v>34 hari lagi</v>
      </c>
      <c r="C28" s="7" t="s">
        <v>20</v>
      </c>
      <c r="D28" s="7" t="s">
        <v>14</v>
      </c>
      <c r="E28" s="7" t="s">
        <v>21</v>
      </c>
      <c r="F28" s="8" t="s">
        <v>97</v>
      </c>
      <c r="G28" s="8" t="s">
        <v>98</v>
      </c>
      <c r="H28" s="7" t="s">
        <v>99</v>
      </c>
      <c r="I28" s="7" t="s">
        <v>64</v>
      </c>
      <c r="K28" s="9" t="n">
        <f aca="false">IF(ISNUMBER(A28),INT(A28),"")</f>
        <v>46354</v>
      </c>
    </row>
    <row r="29" customFormat="false" ht="15" hidden="false" customHeight="false" outlineLevel="0" collapsed="false">
      <c r="A29" s="10"/>
      <c r="B29" s="11" t="str">
        <f aca="true">IF(ISBLANK(A29),"",INT(A29-NOW())&amp;" hari lagi")</f>
        <v/>
      </c>
      <c r="C29" s="12"/>
      <c r="D29" s="12"/>
      <c r="E29" s="12"/>
      <c r="F29" s="12"/>
      <c r="G29" s="12"/>
      <c r="H29" s="12"/>
      <c r="I29" s="12"/>
      <c r="K29" s="9" t="str">
        <f aca="false">IF(ISNUMBER(A29),INT(A29),"")</f>
        <v/>
      </c>
    </row>
    <row r="30" customFormat="false" ht="15" hidden="false" customHeight="false" outlineLevel="0" collapsed="false">
      <c r="A30" s="10"/>
      <c r="B30" s="11" t="str">
        <f aca="true">IF(ISBLANK(A30),"",INT(A30-NOW())&amp;" hari lagi")</f>
        <v/>
      </c>
      <c r="C30" s="12"/>
      <c r="D30" s="12"/>
      <c r="E30" s="12"/>
      <c r="F30" s="12"/>
      <c r="G30" s="12"/>
      <c r="H30" s="12"/>
      <c r="I30" s="12"/>
      <c r="K30" s="9" t="str">
        <f aca="false">IF(ISNUMBER(A30),INT(A30),"")</f>
        <v/>
      </c>
    </row>
    <row r="31" customFormat="false" ht="15" hidden="false" customHeight="false" outlineLevel="0" collapsed="false">
      <c r="A31" s="10"/>
      <c r="B31" s="11" t="str">
        <f aca="true">IF(ISBLANK(A31),"",INT(A31-NOW())&amp;" hari lagi")</f>
        <v/>
      </c>
      <c r="C31" s="12"/>
      <c r="D31" s="12"/>
      <c r="E31" s="12"/>
      <c r="F31" s="12"/>
      <c r="G31" s="12"/>
      <c r="H31" s="12"/>
      <c r="I31" s="12"/>
      <c r="K31" s="9" t="str">
        <f aca="false">IF(ISNUMBER(A31),INT(A31),"")</f>
        <v/>
      </c>
    </row>
    <row r="32" customFormat="false" ht="15" hidden="false" customHeight="false" outlineLevel="0" collapsed="false">
      <c r="A32" s="10"/>
      <c r="B32" s="11" t="str">
        <f aca="true">IF(ISBLANK(A32),"",INT(A32-NOW())&amp;" hari lagi")</f>
        <v/>
      </c>
      <c r="C32" s="12"/>
      <c r="D32" s="12"/>
      <c r="E32" s="12"/>
      <c r="F32" s="12"/>
      <c r="G32" s="12"/>
      <c r="H32" s="12"/>
      <c r="I32" s="12"/>
      <c r="K32" s="9" t="str">
        <f aca="false">IF(ISNUMBER(A32),INT(A32),"")</f>
        <v/>
      </c>
    </row>
    <row r="33" customFormat="false" ht="15" hidden="false" customHeight="false" outlineLevel="0" collapsed="false">
      <c r="A33" s="10"/>
      <c r="B33" s="11" t="str">
        <f aca="true">IF(ISBLANK(A33),"",INT(A33-NOW())&amp;" hari lagi")</f>
        <v/>
      </c>
      <c r="C33" s="12"/>
      <c r="D33" s="12"/>
      <c r="E33" s="12"/>
      <c r="F33" s="12"/>
      <c r="G33" s="12"/>
      <c r="H33" s="12"/>
      <c r="I33" s="12"/>
      <c r="K33" s="9" t="str">
        <f aca="false">IF(ISNUMBER(A33),INT(A33),"")</f>
        <v/>
      </c>
    </row>
    <row r="34" customFormat="false" ht="15" hidden="false" customHeight="false" outlineLevel="0" collapsed="false">
      <c r="A34" s="10"/>
      <c r="B34" s="11" t="str">
        <f aca="true">IF(ISBLANK(A34),"",INT(A34-NOW())&amp;" hari lagi")</f>
        <v/>
      </c>
      <c r="C34" s="12"/>
      <c r="D34" s="12"/>
      <c r="E34" s="12"/>
      <c r="F34" s="12"/>
      <c r="G34" s="12"/>
      <c r="H34" s="12"/>
      <c r="I34" s="12"/>
      <c r="K34" s="9" t="str">
        <f aca="false">IF(ISNUMBER(A34),INT(A34),"")</f>
        <v/>
      </c>
    </row>
    <row r="35" customFormat="false" ht="15" hidden="false" customHeight="false" outlineLevel="0" collapsed="false">
      <c r="A35" s="10"/>
      <c r="B35" s="11" t="str">
        <f aca="true">IF(ISBLANK(A35),"",INT(A35-NOW())&amp;" hari lagi")</f>
        <v/>
      </c>
      <c r="C35" s="12"/>
      <c r="D35" s="12"/>
      <c r="E35" s="12"/>
      <c r="F35" s="12"/>
      <c r="G35" s="12"/>
      <c r="H35" s="12"/>
      <c r="I35" s="12"/>
      <c r="K35" s="9" t="str">
        <f aca="false">IF(ISNUMBER(A35),INT(A35),"")</f>
        <v/>
      </c>
    </row>
    <row r="36" customFormat="false" ht="15" hidden="false" customHeight="false" outlineLevel="0" collapsed="false">
      <c r="A36" s="10"/>
      <c r="B36" s="11" t="str">
        <f aca="true">IF(ISBLANK(A36),"",INT(A36-NOW())&amp;" hari lagi")</f>
        <v/>
      </c>
      <c r="C36" s="12"/>
      <c r="D36" s="12"/>
      <c r="E36" s="12"/>
      <c r="F36" s="12"/>
      <c r="G36" s="12"/>
      <c r="H36" s="12"/>
      <c r="I36" s="12"/>
      <c r="K36" s="9" t="str">
        <f aca="false">IF(ISNUMBER(A36),INT(A36),"")</f>
        <v/>
      </c>
    </row>
    <row r="37" customFormat="false" ht="15" hidden="false" customHeight="false" outlineLevel="0" collapsed="false">
      <c r="A37" s="10"/>
      <c r="B37" s="11" t="str">
        <f aca="true">IF(ISBLANK(A37),"",INT(A37-NOW())&amp;" hari lagi")</f>
        <v/>
      </c>
      <c r="C37" s="12"/>
      <c r="D37" s="12"/>
      <c r="E37" s="12"/>
      <c r="F37" s="12"/>
      <c r="G37" s="12"/>
      <c r="H37" s="12"/>
      <c r="I37" s="12"/>
      <c r="K37" s="9" t="str">
        <f aca="false">IF(ISNUMBER(A37),INT(A37),"")</f>
        <v/>
      </c>
    </row>
    <row r="38" customFormat="false" ht="15" hidden="false" customHeight="false" outlineLevel="0" collapsed="false">
      <c r="A38" s="10"/>
      <c r="B38" s="11" t="str">
        <f aca="true">IF(ISBLANK(A38),"",INT(A38-NOW())&amp;" hari lagi")</f>
        <v/>
      </c>
      <c r="C38" s="12"/>
      <c r="D38" s="12"/>
      <c r="E38" s="12"/>
      <c r="F38" s="12"/>
      <c r="G38" s="12"/>
      <c r="H38" s="12"/>
      <c r="I38" s="12"/>
      <c r="K38" s="9" t="str">
        <f aca="false">IF(ISNUMBER(A38),INT(A38),"")</f>
        <v/>
      </c>
    </row>
    <row r="39" customFormat="false" ht="15" hidden="false" customHeight="false" outlineLevel="0" collapsed="false">
      <c r="A39" s="10"/>
      <c r="B39" s="11" t="str">
        <f aca="true">IF(ISBLANK(A39),"",INT(A39-NOW())&amp;" hari lagi")</f>
        <v/>
      </c>
      <c r="C39" s="12"/>
      <c r="D39" s="12"/>
      <c r="E39" s="12"/>
      <c r="F39" s="12"/>
      <c r="G39" s="12"/>
      <c r="H39" s="12"/>
      <c r="I39" s="12"/>
      <c r="K39" s="9" t="str">
        <f aca="false">IF(ISNUMBER(A39),INT(A39),"")</f>
        <v/>
      </c>
    </row>
    <row r="40" customFormat="false" ht="15" hidden="false" customHeight="false" outlineLevel="0" collapsed="false">
      <c r="A40" s="10"/>
      <c r="B40" s="11" t="str">
        <f aca="true">IF(ISBLANK(A40),"",INT(A40-NOW())&amp;" hari lagi")</f>
        <v/>
      </c>
      <c r="C40" s="12"/>
      <c r="D40" s="12"/>
      <c r="E40" s="12"/>
      <c r="F40" s="12"/>
      <c r="G40" s="12"/>
      <c r="H40" s="12"/>
      <c r="I40" s="12"/>
      <c r="K40" s="9" t="str">
        <f aca="false">IF(ISNUMBER(A40),INT(A40),"")</f>
        <v/>
      </c>
    </row>
    <row r="41" customFormat="false" ht="15" hidden="false" customHeight="false" outlineLevel="0" collapsed="false">
      <c r="A41" s="10"/>
      <c r="B41" s="11" t="str">
        <f aca="true">IF(ISBLANK(A41),"",INT(A41-NOW())&amp;" hari lagi")</f>
        <v/>
      </c>
      <c r="C41" s="12"/>
      <c r="D41" s="12"/>
      <c r="E41" s="12"/>
      <c r="F41" s="12"/>
      <c r="G41" s="12"/>
      <c r="H41" s="12"/>
      <c r="I41" s="12"/>
      <c r="K41" s="9" t="str">
        <f aca="false">IF(ISNUMBER(A41),INT(A41),"")</f>
        <v/>
      </c>
    </row>
    <row r="42" customFormat="false" ht="15" hidden="false" customHeight="false" outlineLevel="0" collapsed="false">
      <c r="A42" s="10"/>
      <c r="B42" s="11" t="str">
        <f aca="true">IF(ISBLANK(A42),"",INT(A42-NOW())&amp;" hari lagi")</f>
        <v/>
      </c>
      <c r="C42" s="12"/>
      <c r="D42" s="12"/>
      <c r="E42" s="12"/>
      <c r="F42" s="12"/>
      <c r="G42" s="12"/>
      <c r="H42" s="12"/>
      <c r="I42" s="12"/>
      <c r="K42" s="9" t="str">
        <f aca="false">IF(ISNUMBER(A42),INT(A42),"")</f>
        <v/>
      </c>
    </row>
    <row r="43" customFormat="false" ht="15" hidden="false" customHeight="false" outlineLevel="0" collapsed="false">
      <c r="A43" s="10"/>
      <c r="B43" s="11" t="str">
        <f aca="true">IF(ISBLANK(A43),"",INT(A43-NOW())&amp;" hari lagi")</f>
        <v/>
      </c>
      <c r="C43" s="12"/>
      <c r="D43" s="12"/>
      <c r="E43" s="12"/>
      <c r="F43" s="12"/>
      <c r="G43" s="12"/>
      <c r="H43" s="12"/>
      <c r="I43" s="12"/>
      <c r="K43" s="9" t="str">
        <f aca="false">IF(ISNUMBER(A43),INT(A43),"")</f>
        <v/>
      </c>
    </row>
    <row r="44" customFormat="false" ht="15" hidden="false" customHeight="false" outlineLevel="0" collapsed="false">
      <c r="A44" s="10"/>
      <c r="B44" s="11" t="str">
        <f aca="true">IF(ISBLANK(A44),"",INT(A44-NOW())&amp;" hari lagi")</f>
        <v/>
      </c>
      <c r="C44" s="12"/>
      <c r="D44" s="12"/>
      <c r="E44" s="12"/>
      <c r="F44" s="12"/>
      <c r="G44" s="12"/>
      <c r="H44" s="12"/>
      <c r="I44" s="12"/>
      <c r="K44" s="9" t="str">
        <f aca="false">IF(ISNUMBER(A44),INT(A44),"")</f>
        <v/>
      </c>
    </row>
    <row r="45" customFormat="false" ht="15" hidden="false" customHeight="false" outlineLevel="0" collapsed="false">
      <c r="A45" s="10"/>
      <c r="B45" s="11" t="str">
        <f aca="true">IF(ISBLANK(A45),"",INT(A45-NOW())&amp;" hari lagi")</f>
        <v/>
      </c>
      <c r="C45" s="12"/>
      <c r="D45" s="12"/>
      <c r="E45" s="12"/>
      <c r="F45" s="12"/>
      <c r="G45" s="12"/>
      <c r="H45" s="12"/>
      <c r="I45" s="12"/>
      <c r="K45" s="9" t="str">
        <f aca="false">IF(ISNUMBER(A45),INT(A45),"")</f>
        <v/>
      </c>
    </row>
    <row r="46" customFormat="false" ht="15" hidden="false" customHeight="false" outlineLevel="0" collapsed="false">
      <c r="A46" s="10"/>
      <c r="B46" s="11" t="str">
        <f aca="true">IF(ISBLANK(A46),"",INT(A46-NOW())&amp;" hari lagi")</f>
        <v/>
      </c>
      <c r="C46" s="12"/>
      <c r="D46" s="12"/>
      <c r="E46" s="12"/>
      <c r="F46" s="12"/>
      <c r="G46" s="12"/>
      <c r="H46" s="12"/>
      <c r="I46" s="12"/>
      <c r="K46" s="9" t="str">
        <f aca="false">IF(ISNUMBER(A46),INT(A46),"")</f>
        <v/>
      </c>
    </row>
    <row r="47" customFormat="false" ht="15" hidden="false" customHeight="false" outlineLevel="0" collapsed="false">
      <c r="A47" s="10"/>
      <c r="B47" s="11" t="str">
        <f aca="true">IF(ISBLANK(A47),"",INT(A47-NOW())&amp;" hari lagi")</f>
        <v/>
      </c>
      <c r="C47" s="12"/>
      <c r="D47" s="12"/>
      <c r="E47" s="12"/>
      <c r="F47" s="12"/>
      <c r="G47" s="12"/>
      <c r="H47" s="12"/>
      <c r="I47" s="12"/>
      <c r="K47" s="9" t="str">
        <f aca="false">IF(ISNUMBER(A47),INT(A47),"")</f>
        <v/>
      </c>
    </row>
    <row r="48" customFormat="false" ht="15" hidden="false" customHeight="false" outlineLevel="0" collapsed="false">
      <c r="A48" s="10"/>
      <c r="B48" s="11" t="str">
        <f aca="true">IF(ISBLANK(A48),"",INT(A48-NOW())&amp;" hari lagi")</f>
        <v/>
      </c>
      <c r="C48" s="12"/>
      <c r="D48" s="12"/>
      <c r="E48" s="12"/>
      <c r="F48" s="12"/>
      <c r="G48" s="12"/>
      <c r="H48" s="12"/>
      <c r="I48" s="12"/>
      <c r="K48" s="9" t="str">
        <f aca="false">IF(ISNUMBER(A48),INT(A48),"")</f>
        <v/>
      </c>
    </row>
    <row r="49" customFormat="false" ht="15" hidden="false" customHeight="false" outlineLevel="0" collapsed="false">
      <c r="A49" s="10"/>
      <c r="B49" s="11" t="str">
        <f aca="true">IF(ISBLANK(A49),"",INT(A49-NOW())&amp;" hari lagi")</f>
        <v/>
      </c>
      <c r="C49" s="12"/>
      <c r="D49" s="12"/>
      <c r="E49" s="12"/>
      <c r="F49" s="12"/>
      <c r="G49" s="12"/>
      <c r="H49" s="12"/>
      <c r="I49" s="12"/>
      <c r="K49" s="9" t="str">
        <f aca="false">IF(ISNUMBER(A49),INT(A49),"")</f>
        <v/>
      </c>
    </row>
    <row r="50" customFormat="false" ht="15" hidden="false" customHeight="false" outlineLevel="0" collapsed="false">
      <c r="A50" s="10"/>
      <c r="B50" s="11" t="str">
        <f aca="true">IF(ISBLANK(A50),"",INT(A50-NOW())&amp;" hari lagi")</f>
        <v/>
      </c>
      <c r="C50" s="12"/>
      <c r="D50" s="12"/>
      <c r="E50" s="12"/>
      <c r="F50" s="12"/>
      <c r="G50" s="12"/>
      <c r="H50" s="12"/>
      <c r="I50" s="12"/>
      <c r="K50" s="9" t="str">
        <f aca="false">IF(ISNUMBER(A50),INT(A50),"")</f>
        <v/>
      </c>
    </row>
    <row r="51" customFormat="false" ht="15" hidden="false" customHeight="false" outlineLevel="0" collapsed="false">
      <c r="A51" s="10"/>
      <c r="B51" s="11" t="str">
        <f aca="true">IF(ISBLANK(A51),"",INT(A51-NOW())&amp;" hari lagi")</f>
        <v/>
      </c>
      <c r="C51" s="12"/>
      <c r="D51" s="12"/>
      <c r="E51" s="12"/>
      <c r="F51" s="12"/>
      <c r="G51" s="12"/>
      <c r="H51" s="12"/>
      <c r="I51" s="12"/>
      <c r="K51" s="9" t="str">
        <f aca="false">IF(ISNUMBER(A51),INT(A51),"")</f>
        <v/>
      </c>
    </row>
    <row r="52" customFormat="false" ht="15" hidden="false" customHeight="false" outlineLevel="0" collapsed="false">
      <c r="A52" s="10"/>
      <c r="B52" s="11" t="str">
        <f aca="true">IF(ISBLANK(A52),"",INT(A52-NOW())&amp;" hari lagi")</f>
        <v/>
      </c>
      <c r="C52" s="12"/>
      <c r="D52" s="12"/>
      <c r="E52" s="12"/>
      <c r="F52" s="12"/>
      <c r="G52" s="12"/>
      <c r="H52" s="12"/>
      <c r="I52" s="12"/>
      <c r="K52" s="9" t="str">
        <f aca="false">IF(ISNUMBER(A52),INT(A52),"")</f>
        <v/>
      </c>
    </row>
    <row r="53" customFormat="false" ht="15" hidden="false" customHeight="false" outlineLevel="0" collapsed="false">
      <c r="A53" s="10"/>
      <c r="B53" s="11" t="str">
        <f aca="true">IF(ISBLANK(A53),"",INT(A53-NOW())&amp;" hari lagi")</f>
        <v/>
      </c>
      <c r="C53" s="12"/>
      <c r="D53" s="12"/>
      <c r="E53" s="12"/>
      <c r="F53" s="12"/>
      <c r="G53" s="12"/>
      <c r="H53" s="12"/>
      <c r="I53" s="12"/>
      <c r="K53" s="9" t="str">
        <f aca="false">IF(ISNUMBER(A53),INT(A53),"")</f>
        <v/>
      </c>
    </row>
    <row r="54" customFormat="false" ht="15" hidden="false" customHeight="false" outlineLevel="0" collapsed="false">
      <c r="A54" s="10"/>
      <c r="B54" s="11" t="str">
        <f aca="true">IF(ISBLANK(A54),"",INT(A54-NOW())&amp;" hari lagi")</f>
        <v/>
      </c>
      <c r="C54" s="12"/>
      <c r="D54" s="12"/>
      <c r="E54" s="12"/>
      <c r="F54" s="12"/>
      <c r="G54" s="12"/>
      <c r="H54" s="12"/>
      <c r="I54" s="12"/>
      <c r="K54" s="9" t="str">
        <f aca="false">IF(ISNUMBER(A54),INT(A54),"")</f>
        <v/>
      </c>
    </row>
    <row r="55" customFormat="false" ht="15" hidden="false" customHeight="false" outlineLevel="0" collapsed="false">
      <c r="A55" s="10"/>
      <c r="B55" s="11" t="str">
        <f aca="true">IF(ISBLANK(A55),"",INT(A55-NOW())&amp;" hari lagi")</f>
        <v/>
      </c>
      <c r="C55" s="12"/>
      <c r="D55" s="12"/>
      <c r="E55" s="12"/>
      <c r="F55" s="12"/>
      <c r="G55" s="12"/>
      <c r="H55" s="12"/>
      <c r="I55" s="12"/>
      <c r="K55" s="9" t="str">
        <f aca="false">IF(ISNUMBER(A55),INT(A55),"")</f>
        <v/>
      </c>
    </row>
    <row r="56" customFormat="false" ht="15" hidden="false" customHeight="false" outlineLevel="0" collapsed="false">
      <c r="A56" s="10"/>
      <c r="B56" s="11" t="str">
        <f aca="true">IF(ISBLANK(A56),"",INT(A56-NOW())&amp;" hari lagi")</f>
        <v/>
      </c>
      <c r="C56" s="12"/>
      <c r="D56" s="12"/>
      <c r="E56" s="12"/>
      <c r="F56" s="12"/>
      <c r="G56" s="12"/>
      <c r="H56" s="12"/>
      <c r="I56" s="12"/>
      <c r="K56" s="9" t="str">
        <f aca="false">IF(ISNUMBER(A56),INT(A56),"")</f>
        <v/>
      </c>
    </row>
    <row r="57" customFormat="false" ht="15" hidden="false" customHeight="false" outlineLevel="0" collapsed="false">
      <c r="A57" s="10"/>
      <c r="B57" s="11" t="str">
        <f aca="true">IF(ISBLANK(A57),"",INT(A57-NOW())&amp;" hari lagi")</f>
        <v/>
      </c>
      <c r="C57" s="12"/>
      <c r="D57" s="12"/>
      <c r="E57" s="12"/>
      <c r="F57" s="12"/>
      <c r="G57" s="12"/>
      <c r="H57" s="12"/>
      <c r="I57" s="12"/>
      <c r="K57" s="9" t="str">
        <f aca="false">IF(ISNUMBER(A57),INT(A57),"")</f>
        <v/>
      </c>
    </row>
    <row r="58" customFormat="false" ht="15" hidden="false" customHeight="false" outlineLevel="0" collapsed="false">
      <c r="A58" s="10"/>
      <c r="B58" s="11" t="str">
        <f aca="true">IF(ISBLANK(A58),"",INT(A58-NOW())&amp;" hari lagi")</f>
        <v/>
      </c>
      <c r="C58" s="12"/>
      <c r="D58" s="12"/>
      <c r="E58" s="12"/>
      <c r="F58" s="12"/>
      <c r="G58" s="12"/>
      <c r="H58" s="12"/>
      <c r="I58" s="12"/>
      <c r="K58" s="9" t="str">
        <f aca="false">IF(ISNUMBER(A58),INT(A58),"")</f>
        <v/>
      </c>
    </row>
    <row r="59" customFormat="false" ht="15" hidden="false" customHeight="false" outlineLevel="0" collapsed="false">
      <c r="A59" s="10"/>
      <c r="B59" s="11" t="str">
        <f aca="true">IF(ISBLANK(A59),"",INT(A59-NOW())&amp;" hari lagi")</f>
        <v/>
      </c>
      <c r="C59" s="12"/>
      <c r="D59" s="12"/>
      <c r="E59" s="12"/>
      <c r="F59" s="12"/>
      <c r="G59" s="12"/>
      <c r="H59" s="12"/>
      <c r="I59" s="12"/>
      <c r="K59" s="9" t="str">
        <f aca="false">IF(ISNUMBER(A59),INT(A59),"")</f>
        <v/>
      </c>
    </row>
    <row r="60" customFormat="false" ht="15" hidden="false" customHeight="false" outlineLevel="0" collapsed="false">
      <c r="A60" s="10"/>
      <c r="B60" s="11" t="str">
        <f aca="true">IF(ISBLANK(A60),"",INT(A60-NOW())&amp;" hari lagi")</f>
        <v/>
      </c>
      <c r="C60" s="12"/>
      <c r="D60" s="12"/>
      <c r="E60" s="12"/>
      <c r="F60" s="12"/>
      <c r="G60" s="12"/>
      <c r="H60" s="12"/>
      <c r="I60" s="12"/>
      <c r="K60" s="9" t="str">
        <f aca="false">IF(ISNUMBER(A60),INT(A60),"")</f>
        <v/>
      </c>
    </row>
    <row r="61" customFormat="false" ht="15" hidden="false" customHeight="false" outlineLevel="0" collapsed="false">
      <c r="A61" s="10"/>
      <c r="B61" s="11" t="str">
        <f aca="true">IF(ISBLANK(A61),"",INT(A61-NOW())&amp;" hari lagi")</f>
        <v/>
      </c>
      <c r="C61" s="12"/>
      <c r="D61" s="12"/>
      <c r="E61" s="12"/>
      <c r="F61" s="12"/>
      <c r="G61" s="12"/>
      <c r="H61" s="12"/>
      <c r="I61" s="12"/>
      <c r="K61" s="9" t="str">
        <f aca="false">IF(ISNUMBER(A61),INT(A61),"")</f>
        <v/>
      </c>
    </row>
    <row r="62" customFormat="false" ht="15" hidden="false" customHeight="false" outlineLevel="0" collapsed="false">
      <c r="A62" s="10"/>
      <c r="B62" s="11" t="str">
        <f aca="true">IF(ISBLANK(A62),"",INT(A62-NOW())&amp;" hari lagi")</f>
        <v/>
      </c>
      <c r="C62" s="12"/>
      <c r="D62" s="12"/>
      <c r="E62" s="12"/>
      <c r="F62" s="12"/>
      <c r="G62" s="12"/>
      <c r="H62" s="12"/>
      <c r="I62" s="12"/>
      <c r="K62" s="9" t="str">
        <f aca="false">IF(ISNUMBER(A62),INT(A62),"")</f>
        <v/>
      </c>
    </row>
    <row r="63" customFormat="false" ht="15" hidden="false" customHeight="false" outlineLevel="0" collapsed="false">
      <c r="A63" s="10"/>
      <c r="B63" s="11" t="str">
        <f aca="true">IF(ISBLANK(A63),"",INT(A63-NOW())&amp;" hari lagi")</f>
        <v/>
      </c>
      <c r="C63" s="12"/>
      <c r="D63" s="12"/>
      <c r="E63" s="12"/>
      <c r="F63" s="12"/>
      <c r="G63" s="12"/>
      <c r="H63" s="12"/>
      <c r="I63" s="12"/>
      <c r="K63" s="9" t="str">
        <f aca="false">IF(ISNUMBER(A63),INT(A63),"")</f>
        <v/>
      </c>
    </row>
    <row r="64" customFormat="false" ht="15" hidden="false" customHeight="false" outlineLevel="0" collapsed="false">
      <c r="A64" s="10"/>
      <c r="B64" s="11" t="str">
        <f aca="true">IF(ISBLANK(A64),"",INT(A64-NOW())&amp;" hari lagi")</f>
        <v/>
      </c>
      <c r="C64" s="12"/>
      <c r="D64" s="12"/>
      <c r="E64" s="12"/>
      <c r="F64" s="12"/>
      <c r="G64" s="12"/>
      <c r="H64" s="12"/>
      <c r="I64" s="12"/>
      <c r="K64" s="9" t="str">
        <f aca="false">IF(ISNUMBER(A64),INT(A64),"")</f>
        <v/>
      </c>
    </row>
    <row r="65" customFormat="false" ht="15" hidden="false" customHeight="false" outlineLevel="0" collapsed="false">
      <c r="A65" s="10"/>
      <c r="B65" s="11" t="str">
        <f aca="true">IF(ISBLANK(A65),"",INT(A65-NOW())&amp;" hari lagi")</f>
        <v/>
      </c>
      <c r="C65" s="12"/>
      <c r="D65" s="12"/>
      <c r="E65" s="12"/>
      <c r="F65" s="12"/>
      <c r="G65" s="12"/>
      <c r="H65" s="12"/>
      <c r="I65" s="12"/>
      <c r="K65" s="9" t="str">
        <f aca="false">IF(ISNUMBER(A65),INT(A65),"")</f>
        <v/>
      </c>
    </row>
    <row r="66" customFormat="false" ht="15" hidden="false" customHeight="false" outlineLevel="0" collapsed="false">
      <c r="A66" s="10"/>
      <c r="B66" s="11" t="str">
        <f aca="true">IF(ISBLANK(A66),"",INT(A66-NOW())&amp;" hari lagi")</f>
        <v/>
      </c>
      <c r="C66" s="12"/>
      <c r="D66" s="12"/>
      <c r="E66" s="12"/>
      <c r="F66" s="12"/>
      <c r="G66" s="12"/>
      <c r="H66" s="12"/>
      <c r="I66" s="12"/>
      <c r="K66" s="9" t="str">
        <f aca="false">IF(ISNUMBER(A66),INT(A66),"")</f>
        <v/>
      </c>
    </row>
    <row r="67" customFormat="false" ht="15" hidden="false" customHeight="false" outlineLevel="0" collapsed="false">
      <c r="A67" s="10"/>
      <c r="B67" s="11" t="str">
        <f aca="true">IF(ISBLANK(A67),"",INT(A67-NOW())&amp;" hari lagi")</f>
        <v/>
      </c>
      <c r="C67" s="12"/>
      <c r="D67" s="12"/>
      <c r="E67" s="12"/>
      <c r="F67" s="12"/>
      <c r="G67" s="12"/>
      <c r="H67" s="12"/>
      <c r="I67" s="12"/>
      <c r="K67" s="9" t="str">
        <f aca="false">IF(ISNUMBER(A67),INT(A67),"")</f>
        <v/>
      </c>
    </row>
    <row r="68" customFormat="false" ht="15" hidden="false" customHeight="false" outlineLevel="0" collapsed="false">
      <c r="A68" s="10"/>
      <c r="B68" s="11" t="str">
        <f aca="true">IF(ISBLANK(A68),"",INT(A68-NOW())&amp;" hari lagi")</f>
        <v/>
      </c>
      <c r="C68" s="12"/>
      <c r="D68" s="12"/>
      <c r="E68" s="12"/>
      <c r="F68" s="12"/>
      <c r="G68" s="12"/>
      <c r="H68" s="12"/>
      <c r="I68" s="12"/>
      <c r="K68" s="9" t="str">
        <f aca="false">IF(ISNUMBER(A68),INT(A68),"")</f>
        <v/>
      </c>
    </row>
    <row r="69" customFormat="false" ht="15" hidden="false" customHeight="false" outlineLevel="0" collapsed="false">
      <c r="A69" s="10"/>
      <c r="B69" s="11" t="str">
        <f aca="true">IF(ISBLANK(A69),"",INT(A69-NOW())&amp;" hari lagi")</f>
        <v/>
      </c>
      <c r="C69" s="12"/>
      <c r="D69" s="12"/>
      <c r="E69" s="12"/>
      <c r="F69" s="12"/>
      <c r="G69" s="12"/>
      <c r="H69" s="12"/>
      <c r="I69" s="12"/>
      <c r="K69" s="9" t="str">
        <f aca="false">IF(ISNUMBER(A69),INT(A69),"")</f>
        <v/>
      </c>
    </row>
    <row r="70" customFormat="false" ht="15" hidden="false" customHeight="false" outlineLevel="0" collapsed="false">
      <c r="A70" s="10"/>
      <c r="B70" s="11" t="str">
        <f aca="true">IF(ISBLANK(A70),"",INT(A70-NOW())&amp;" hari lagi")</f>
        <v/>
      </c>
      <c r="C70" s="12"/>
      <c r="D70" s="12"/>
      <c r="E70" s="12"/>
      <c r="F70" s="12"/>
      <c r="G70" s="12"/>
      <c r="H70" s="12"/>
      <c r="I70" s="12"/>
      <c r="K70" s="9" t="str">
        <f aca="false">IF(ISNUMBER(A70),INT(A70),"")</f>
        <v/>
      </c>
    </row>
    <row r="71" customFormat="false" ht="15" hidden="false" customHeight="false" outlineLevel="0" collapsed="false">
      <c r="A71" s="10"/>
      <c r="B71" s="11" t="str">
        <f aca="true">IF(ISBLANK(A71),"",INT(A71-NOW())&amp;" hari lagi")</f>
        <v/>
      </c>
      <c r="C71" s="12"/>
      <c r="D71" s="12"/>
      <c r="E71" s="12"/>
      <c r="F71" s="12"/>
      <c r="G71" s="12"/>
      <c r="H71" s="12"/>
      <c r="I71" s="12"/>
      <c r="K71" s="9" t="str">
        <f aca="false">IF(ISNUMBER(A71),INT(A71),"")</f>
        <v/>
      </c>
    </row>
    <row r="72" customFormat="false" ht="15" hidden="false" customHeight="false" outlineLevel="0" collapsed="false">
      <c r="A72" s="10"/>
      <c r="B72" s="11" t="str">
        <f aca="true">IF(ISBLANK(A72),"",INT(A72-NOW())&amp;" hari lagi")</f>
        <v/>
      </c>
      <c r="C72" s="12"/>
      <c r="D72" s="12"/>
      <c r="E72" s="12"/>
      <c r="F72" s="12"/>
      <c r="G72" s="12"/>
      <c r="H72" s="12"/>
      <c r="I72" s="12"/>
      <c r="K72" s="9" t="str">
        <f aca="false">IF(ISNUMBER(A72),INT(A72),"")</f>
        <v/>
      </c>
    </row>
    <row r="73" customFormat="false" ht="15" hidden="false" customHeight="false" outlineLevel="0" collapsed="false">
      <c r="A73" s="10"/>
      <c r="B73" s="11" t="str">
        <f aca="true">IF(ISBLANK(A73),"",INT(A73-NOW())&amp;" hari lagi")</f>
        <v/>
      </c>
      <c r="C73" s="12"/>
      <c r="D73" s="12"/>
      <c r="E73" s="12"/>
      <c r="F73" s="12"/>
      <c r="G73" s="12"/>
      <c r="H73" s="12"/>
      <c r="I73" s="12"/>
      <c r="K73" s="9" t="str">
        <f aca="false">IF(ISNUMBER(A73),INT(A73),"")</f>
        <v/>
      </c>
    </row>
    <row r="74" customFormat="false" ht="15" hidden="false" customHeight="false" outlineLevel="0" collapsed="false">
      <c r="A74" s="10"/>
      <c r="B74" s="11" t="str">
        <f aca="true">IF(ISBLANK(A74),"",INT(A74-NOW())&amp;" hari lagi")</f>
        <v/>
      </c>
      <c r="C74" s="12"/>
      <c r="D74" s="12"/>
      <c r="E74" s="12"/>
      <c r="F74" s="12"/>
      <c r="G74" s="12"/>
      <c r="H74" s="12"/>
      <c r="I74" s="12"/>
      <c r="K74" s="9" t="str">
        <f aca="false">IF(ISNUMBER(A74),INT(A74),"")</f>
        <v/>
      </c>
    </row>
    <row r="75" customFormat="false" ht="15" hidden="false" customHeight="false" outlineLevel="0" collapsed="false">
      <c r="A75" s="10"/>
      <c r="B75" s="11" t="str">
        <f aca="true">IF(ISBLANK(A75),"",INT(A75-NOW())&amp;" hari lagi")</f>
        <v/>
      </c>
      <c r="C75" s="12"/>
      <c r="D75" s="12"/>
      <c r="E75" s="12"/>
      <c r="F75" s="12"/>
      <c r="G75" s="12"/>
      <c r="H75" s="12"/>
      <c r="I75" s="12"/>
      <c r="K75" s="9" t="str">
        <f aca="false">IF(ISNUMBER(A75),INT(A75),"")</f>
        <v/>
      </c>
    </row>
    <row r="76" customFormat="false" ht="15" hidden="false" customHeight="false" outlineLevel="0" collapsed="false">
      <c r="A76" s="10"/>
      <c r="B76" s="11" t="str">
        <f aca="true">IF(ISBLANK(A76),"",INT(A76-NOW())&amp;" hari lagi")</f>
        <v/>
      </c>
      <c r="C76" s="12"/>
      <c r="D76" s="12"/>
      <c r="E76" s="12"/>
      <c r="F76" s="12"/>
      <c r="G76" s="12"/>
      <c r="H76" s="12"/>
      <c r="I76" s="12"/>
      <c r="K76" s="9" t="str">
        <f aca="false">IF(ISNUMBER(A76),INT(A76),"")</f>
        <v/>
      </c>
    </row>
    <row r="77" customFormat="false" ht="15" hidden="false" customHeight="false" outlineLevel="0" collapsed="false">
      <c r="A77" s="10"/>
      <c r="B77" s="11" t="str">
        <f aca="true">IF(ISBLANK(A77),"",INT(A77-NOW())&amp;" hari lagi")</f>
        <v/>
      </c>
      <c r="C77" s="12"/>
      <c r="D77" s="12"/>
      <c r="E77" s="12"/>
      <c r="F77" s="12"/>
      <c r="G77" s="12"/>
      <c r="H77" s="12"/>
      <c r="I77" s="12"/>
      <c r="K77" s="9" t="str">
        <f aca="false">IF(ISNUMBER(A77),INT(A77),"")</f>
        <v/>
      </c>
    </row>
    <row r="78" customFormat="false" ht="15" hidden="false" customHeight="false" outlineLevel="0" collapsed="false">
      <c r="A78" s="10"/>
      <c r="B78" s="11" t="str">
        <f aca="true">IF(ISBLANK(A78),"",INT(A78-NOW())&amp;" hari lagi")</f>
        <v/>
      </c>
      <c r="C78" s="12"/>
      <c r="D78" s="12"/>
      <c r="E78" s="12"/>
      <c r="F78" s="12"/>
      <c r="G78" s="12"/>
      <c r="H78" s="12"/>
      <c r="I78" s="12"/>
      <c r="K78" s="9" t="str">
        <f aca="false">IF(ISNUMBER(A78),INT(A78),"")</f>
        <v/>
      </c>
    </row>
    <row r="79" customFormat="false" ht="15" hidden="false" customHeight="false" outlineLevel="0" collapsed="false">
      <c r="A79" s="10"/>
      <c r="B79" s="11" t="str">
        <f aca="true">IF(ISBLANK(A79),"",INT(A79-NOW())&amp;" hari lagi")</f>
        <v/>
      </c>
      <c r="C79" s="12"/>
      <c r="D79" s="12"/>
      <c r="E79" s="12"/>
      <c r="F79" s="12"/>
      <c r="G79" s="12"/>
      <c r="H79" s="12"/>
      <c r="I79" s="12"/>
      <c r="K79" s="9" t="str">
        <f aca="false">IF(ISNUMBER(A79),INT(A79),"")</f>
        <v/>
      </c>
    </row>
    <row r="80" customFormat="false" ht="15" hidden="false" customHeight="false" outlineLevel="0" collapsed="false">
      <c r="A80" s="10"/>
      <c r="B80" s="11" t="str">
        <f aca="true">IF(ISBLANK(A80),"",INT(A80-NOW())&amp;" hari lagi")</f>
        <v/>
      </c>
      <c r="C80" s="12"/>
      <c r="D80" s="12"/>
      <c r="E80" s="12"/>
      <c r="F80" s="12"/>
      <c r="G80" s="12"/>
      <c r="H80" s="12"/>
      <c r="I80" s="12"/>
      <c r="K80" s="9" t="str">
        <f aca="false">IF(ISNUMBER(A80),INT(A80),"")</f>
        <v/>
      </c>
    </row>
    <row r="81" customFormat="false" ht="15" hidden="false" customHeight="false" outlineLevel="0" collapsed="false">
      <c r="A81" s="10"/>
      <c r="B81" s="11" t="str">
        <f aca="true">IF(ISBLANK(A81),"",INT(A81-NOW())&amp;" hari lagi")</f>
        <v/>
      </c>
      <c r="C81" s="12"/>
      <c r="D81" s="12"/>
      <c r="E81" s="12"/>
      <c r="F81" s="12"/>
      <c r="G81" s="12"/>
      <c r="H81" s="12"/>
      <c r="I81" s="12"/>
      <c r="K81" s="9" t="str">
        <f aca="false">IF(ISNUMBER(A81),INT(A81),"")</f>
        <v/>
      </c>
    </row>
    <row r="82" customFormat="false" ht="15" hidden="false" customHeight="false" outlineLevel="0" collapsed="false">
      <c r="A82" s="10"/>
      <c r="B82" s="11" t="str">
        <f aca="true">IF(ISBLANK(A82),"",INT(A82-NOW())&amp;" hari lagi")</f>
        <v/>
      </c>
      <c r="C82" s="12"/>
      <c r="D82" s="12"/>
      <c r="E82" s="12"/>
      <c r="F82" s="12"/>
      <c r="G82" s="12"/>
      <c r="H82" s="12"/>
      <c r="I82" s="12"/>
      <c r="K82" s="9" t="str">
        <f aca="false">IF(ISNUMBER(A82),INT(A82),"")</f>
        <v/>
      </c>
    </row>
    <row r="83" customFormat="false" ht="15" hidden="false" customHeight="false" outlineLevel="0" collapsed="false">
      <c r="A83" s="10"/>
      <c r="B83" s="11" t="str">
        <f aca="true">IF(ISBLANK(A83),"",INT(A83-NOW())&amp;" hari lagi")</f>
        <v/>
      </c>
      <c r="C83" s="12"/>
      <c r="D83" s="12"/>
      <c r="E83" s="12"/>
      <c r="F83" s="12"/>
      <c r="G83" s="12"/>
      <c r="H83" s="12"/>
      <c r="I83" s="12"/>
      <c r="K83" s="9" t="str">
        <f aca="false">IF(ISNUMBER(A83),INT(A83),"")</f>
        <v/>
      </c>
    </row>
    <row r="84" customFormat="false" ht="15" hidden="false" customHeight="false" outlineLevel="0" collapsed="false">
      <c r="A84" s="10"/>
      <c r="B84" s="11" t="str">
        <f aca="true">IF(ISBLANK(A84),"",INT(A84-NOW())&amp;" hari lagi")</f>
        <v/>
      </c>
      <c r="C84" s="12"/>
      <c r="D84" s="12"/>
      <c r="E84" s="12"/>
      <c r="F84" s="12"/>
      <c r="G84" s="12"/>
      <c r="H84" s="12"/>
      <c r="I84" s="12"/>
      <c r="K84" s="9" t="str">
        <f aca="false">IF(ISNUMBER(A84),INT(A84),"")</f>
        <v/>
      </c>
    </row>
    <row r="85" customFormat="false" ht="15" hidden="false" customHeight="false" outlineLevel="0" collapsed="false">
      <c r="A85" s="10"/>
      <c r="B85" s="11" t="str">
        <f aca="true">IF(ISBLANK(A85),"",INT(A85-NOW())&amp;" hari lagi")</f>
        <v/>
      </c>
      <c r="C85" s="12"/>
      <c r="D85" s="12"/>
      <c r="E85" s="12"/>
      <c r="F85" s="12"/>
      <c r="G85" s="12"/>
      <c r="H85" s="12"/>
      <c r="I85" s="12"/>
      <c r="K85" s="9" t="str">
        <f aca="false">IF(ISNUMBER(A85),INT(A85),"")</f>
        <v/>
      </c>
    </row>
    <row r="86" customFormat="false" ht="15" hidden="false" customHeight="false" outlineLevel="0" collapsed="false">
      <c r="A86" s="10"/>
      <c r="B86" s="11" t="str">
        <f aca="true">IF(ISBLANK(A86),"",INT(A86-NOW())&amp;" hari lagi")</f>
        <v/>
      </c>
      <c r="C86" s="12"/>
      <c r="D86" s="12"/>
      <c r="E86" s="12"/>
      <c r="F86" s="12"/>
      <c r="G86" s="12"/>
      <c r="H86" s="12"/>
      <c r="I86" s="12"/>
      <c r="K86" s="9" t="str">
        <f aca="false">IF(ISNUMBER(A86),INT(A86),"")</f>
        <v/>
      </c>
    </row>
    <row r="87" customFormat="false" ht="15" hidden="false" customHeight="false" outlineLevel="0" collapsed="false">
      <c r="A87" s="10"/>
      <c r="B87" s="11" t="str">
        <f aca="true">IF(ISBLANK(A87),"",INT(A87-NOW())&amp;" hari lagi")</f>
        <v/>
      </c>
      <c r="C87" s="12"/>
      <c r="D87" s="12"/>
      <c r="E87" s="12"/>
      <c r="F87" s="12"/>
      <c r="G87" s="12"/>
      <c r="H87" s="12"/>
      <c r="I87" s="12"/>
      <c r="K87" s="9" t="str">
        <f aca="false">IF(ISNUMBER(A87),INT(A87),"")</f>
        <v/>
      </c>
    </row>
    <row r="88" customFormat="false" ht="15" hidden="false" customHeight="false" outlineLevel="0" collapsed="false">
      <c r="A88" s="10"/>
      <c r="B88" s="11" t="str">
        <f aca="true">IF(ISBLANK(A88),"",INT(A88-NOW())&amp;" hari lagi")</f>
        <v/>
      </c>
      <c r="C88" s="12"/>
      <c r="D88" s="12"/>
      <c r="E88" s="12"/>
      <c r="F88" s="12"/>
      <c r="G88" s="12"/>
      <c r="H88" s="12"/>
      <c r="I88" s="12"/>
      <c r="K88" s="9" t="str">
        <f aca="false">IF(ISNUMBER(A88),INT(A88),"")</f>
        <v/>
      </c>
    </row>
    <row r="89" customFormat="false" ht="15" hidden="false" customHeight="false" outlineLevel="0" collapsed="false">
      <c r="A89" s="10"/>
      <c r="B89" s="11" t="str">
        <f aca="true">IF(ISBLANK(A89),"",INT(A89-NOW())&amp;" hari lagi")</f>
        <v/>
      </c>
      <c r="C89" s="12"/>
      <c r="D89" s="12"/>
      <c r="E89" s="12"/>
      <c r="F89" s="12"/>
      <c r="G89" s="12"/>
      <c r="H89" s="12"/>
      <c r="I89" s="12"/>
      <c r="K89" s="9" t="str">
        <f aca="false">IF(ISNUMBER(A89),INT(A89),"")</f>
        <v/>
      </c>
    </row>
    <row r="90" customFormat="false" ht="15" hidden="false" customHeight="false" outlineLevel="0" collapsed="false">
      <c r="A90" s="10"/>
      <c r="B90" s="11" t="str">
        <f aca="true">IF(ISBLANK(A90),"",INT(A90-NOW())&amp;" hari lagi")</f>
        <v/>
      </c>
      <c r="C90" s="12"/>
      <c r="D90" s="12"/>
      <c r="E90" s="12"/>
      <c r="F90" s="12"/>
      <c r="G90" s="12"/>
      <c r="H90" s="12"/>
      <c r="I90" s="12"/>
      <c r="K90" s="9" t="str">
        <f aca="false">IF(ISNUMBER(A90),INT(A90),"")</f>
        <v/>
      </c>
    </row>
    <row r="91" customFormat="false" ht="15" hidden="false" customHeight="false" outlineLevel="0" collapsed="false">
      <c r="A91" s="10"/>
      <c r="B91" s="11" t="str">
        <f aca="true">IF(ISBLANK(A91),"",INT(A91-NOW())&amp;" hari lagi")</f>
        <v/>
      </c>
      <c r="C91" s="12"/>
      <c r="D91" s="12"/>
      <c r="E91" s="12"/>
      <c r="F91" s="12"/>
      <c r="G91" s="12"/>
      <c r="H91" s="12"/>
      <c r="I91" s="12"/>
      <c r="K91" s="9" t="str">
        <f aca="false">IF(ISNUMBER(A91),INT(A91),"")</f>
        <v/>
      </c>
    </row>
    <row r="92" customFormat="false" ht="15" hidden="false" customHeight="false" outlineLevel="0" collapsed="false">
      <c r="A92" s="10"/>
      <c r="B92" s="11" t="str">
        <f aca="true">IF(ISBLANK(A92),"",INT(A92-NOW())&amp;" hari lagi")</f>
        <v/>
      </c>
      <c r="C92" s="12"/>
      <c r="D92" s="12"/>
      <c r="E92" s="12"/>
      <c r="F92" s="12"/>
      <c r="G92" s="12"/>
      <c r="H92" s="12"/>
      <c r="I92" s="12"/>
      <c r="K92" s="9" t="str">
        <f aca="false">IF(ISNUMBER(A92),INT(A92),"")</f>
        <v/>
      </c>
    </row>
    <row r="93" customFormat="false" ht="15" hidden="false" customHeight="false" outlineLevel="0" collapsed="false">
      <c r="A93" s="10"/>
      <c r="B93" s="11" t="str">
        <f aca="true">IF(ISBLANK(A93),"",INT(A93-NOW())&amp;" hari lagi")</f>
        <v/>
      </c>
      <c r="C93" s="12"/>
      <c r="D93" s="12"/>
      <c r="E93" s="12"/>
      <c r="F93" s="12"/>
      <c r="G93" s="12"/>
      <c r="H93" s="12"/>
      <c r="I93" s="12"/>
      <c r="K93" s="9" t="str">
        <f aca="false">IF(ISNUMBER(A93),INT(A93),"")</f>
        <v/>
      </c>
    </row>
    <row r="94" customFormat="false" ht="15" hidden="false" customHeight="false" outlineLevel="0" collapsed="false">
      <c r="A94" s="10"/>
      <c r="B94" s="11" t="str">
        <f aca="true">IF(ISBLANK(A94),"",INT(A94-NOW())&amp;" hari lagi")</f>
        <v/>
      </c>
      <c r="C94" s="12"/>
      <c r="D94" s="12"/>
      <c r="E94" s="12"/>
      <c r="F94" s="12"/>
      <c r="G94" s="12"/>
      <c r="H94" s="12"/>
      <c r="I94" s="12"/>
      <c r="K94" s="9" t="str">
        <f aca="false">IF(ISNUMBER(A94),INT(A94),"")</f>
        <v/>
      </c>
    </row>
    <row r="95" customFormat="false" ht="15" hidden="false" customHeight="false" outlineLevel="0" collapsed="false">
      <c r="A95" s="10"/>
      <c r="B95" s="11" t="str">
        <f aca="true">IF(ISBLANK(A95),"",INT(A95-NOW())&amp;" hari lagi")</f>
        <v/>
      </c>
      <c r="C95" s="12"/>
      <c r="D95" s="12"/>
      <c r="E95" s="12"/>
      <c r="F95" s="12"/>
      <c r="G95" s="12"/>
      <c r="H95" s="12"/>
      <c r="I95" s="12"/>
      <c r="K95" s="9" t="str">
        <f aca="false">IF(ISNUMBER(A95),INT(A95),"")</f>
        <v/>
      </c>
    </row>
    <row r="96" customFormat="false" ht="15" hidden="false" customHeight="false" outlineLevel="0" collapsed="false">
      <c r="A96" s="10"/>
      <c r="B96" s="11" t="str">
        <f aca="true">IF(ISBLANK(A96),"",INT(A96-NOW())&amp;" hari lagi")</f>
        <v/>
      </c>
      <c r="C96" s="12"/>
      <c r="D96" s="12"/>
      <c r="E96" s="12"/>
      <c r="F96" s="12"/>
      <c r="G96" s="12"/>
      <c r="H96" s="12"/>
      <c r="I96" s="12"/>
      <c r="K96" s="9" t="str">
        <f aca="false">IF(ISNUMBER(A96),INT(A96),"")</f>
        <v/>
      </c>
    </row>
    <row r="97" customFormat="false" ht="15" hidden="false" customHeight="false" outlineLevel="0" collapsed="false">
      <c r="A97" s="10"/>
      <c r="B97" s="11" t="str">
        <f aca="true">IF(ISBLANK(A97),"",INT(A97-NOW())&amp;" hari lagi")</f>
        <v/>
      </c>
      <c r="C97" s="12"/>
      <c r="D97" s="12"/>
      <c r="E97" s="12"/>
      <c r="F97" s="12"/>
      <c r="G97" s="12"/>
      <c r="H97" s="12"/>
      <c r="I97" s="12"/>
      <c r="K97" s="9" t="str">
        <f aca="false">IF(ISNUMBER(A97),INT(A97),"")</f>
        <v/>
      </c>
    </row>
    <row r="98" customFormat="false" ht="15" hidden="false" customHeight="false" outlineLevel="0" collapsed="false">
      <c r="A98" s="10"/>
      <c r="B98" s="11" t="str">
        <f aca="true">IF(ISBLANK(A98),"",INT(A98-NOW())&amp;" hari lagi")</f>
        <v/>
      </c>
      <c r="C98" s="12"/>
      <c r="D98" s="12"/>
      <c r="E98" s="12"/>
      <c r="F98" s="12"/>
      <c r="G98" s="12"/>
      <c r="H98" s="12"/>
      <c r="I98" s="12"/>
      <c r="K98" s="9" t="str">
        <f aca="false">IF(ISNUMBER(A98),INT(A98),"")</f>
        <v/>
      </c>
    </row>
    <row r="99" customFormat="false" ht="15" hidden="false" customHeight="false" outlineLevel="0" collapsed="false">
      <c r="A99" s="10"/>
      <c r="B99" s="11" t="str">
        <f aca="true">IF(ISBLANK(A99),"",INT(A99-NOW())&amp;" hari lagi")</f>
        <v/>
      </c>
      <c r="C99" s="12"/>
      <c r="D99" s="12"/>
      <c r="E99" s="12"/>
      <c r="F99" s="12"/>
      <c r="G99" s="12"/>
      <c r="H99" s="12"/>
      <c r="I99" s="12"/>
      <c r="K99" s="9" t="str">
        <f aca="false">IF(ISNUMBER(A99),INT(A99),"")</f>
        <v/>
      </c>
    </row>
    <row r="100" customFormat="false" ht="15" hidden="false" customHeight="false" outlineLevel="0" collapsed="false">
      <c r="A100" s="10"/>
      <c r="B100" s="11" t="str">
        <f aca="true">IF(ISBLANK(A100),"",INT(A100-NOW())&amp;" hari lagi")</f>
        <v/>
      </c>
      <c r="C100" s="12"/>
      <c r="D100" s="12"/>
      <c r="E100" s="12"/>
      <c r="F100" s="12"/>
      <c r="G100" s="12"/>
      <c r="H100" s="12"/>
      <c r="I100" s="12"/>
      <c r="K100" s="9" t="str">
        <f aca="false">IF(ISNUMBER(A100),INT(A100),"")</f>
        <v/>
      </c>
    </row>
    <row r="101" customFormat="false" ht="15" hidden="false" customHeight="false" outlineLevel="0" collapsed="false">
      <c r="A101" s="10"/>
      <c r="B101" s="11" t="str">
        <f aca="true">IF(ISBLANK(A101),"",INT(A101-NOW())&amp;" hari lagi")</f>
        <v/>
      </c>
      <c r="C101" s="12"/>
      <c r="D101" s="12"/>
      <c r="E101" s="12"/>
      <c r="F101" s="12"/>
      <c r="G101" s="12"/>
      <c r="H101" s="12"/>
      <c r="I101" s="12"/>
      <c r="K101" s="9" t="str">
        <f aca="false">IF(ISNUMBER(A101),INT(A101),"")</f>
        <v/>
      </c>
    </row>
    <row r="102" customFormat="false" ht="15" hidden="false" customHeight="false" outlineLevel="0" collapsed="false">
      <c r="A102" s="10"/>
      <c r="B102" s="11" t="str">
        <f aca="true">IF(ISBLANK(A102),"",INT(A102-NOW())&amp;" hari lagi")</f>
        <v/>
      </c>
      <c r="C102" s="12"/>
      <c r="D102" s="12"/>
      <c r="E102" s="12"/>
      <c r="F102" s="12"/>
      <c r="G102" s="12"/>
      <c r="H102" s="12"/>
      <c r="I102" s="12"/>
      <c r="K102" s="9" t="str">
        <f aca="false">IF(ISNUMBER(A102),INT(A102),"")</f>
        <v/>
      </c>
    </row>
    <row r="103" customFormat="false" ht="15" hidden="false" customHeight="false" outlineLevel="0" collapsed="false">
      <c r="A103" s="10"/>
      <c r="B103" s="11" t="str">
        <f aca="true">IF(ISBLANK(A103),"",INT(A103-NOW())&amp;" hari lagi")</f>
        <v/>
      </c>
      <c r="C103" s="12"/>
      <c r="D103" s="12"/>
      <c r="E103" s="12"/>
      <c r="F103" s="12"/>
      <c r="G103" s="12"/>
      <c r="H103" s="12"/>
      <c r="I103" s="12"/>
      <c r="K103" s="9" t="str">
        <f aca="false">IF(ISNUMBER(A103),INT(A103),"")</f>
        <v/>
      </c>
    </row>
    <row r="104" customFormat="false" ht="15" hidden="false" customHeight="false" outlineLevel="0" collapsed="false">
      <c r="A104" s="10"/>
      <c r="B104" s="11" t="str">
        <f aca="true">IF(ISBLANK(A104),"",INT(A104-NOW())&amp;" hari lagi")</f>
        <v/>
      </c>
      <c r="C104" s="12"/>
      <c r="D104" s="12"/>
      <c r="E104" s="12"/>
      <c r="F104" s="12"/>
      <c r="G104" s="12"/>
      <c r="H104" s="12"/>
      <c r="I104" s="12"/>
      <c r="K104" s="9" t="str">
        <f aca="false">IF(ISNUMBER(A104),INT(A104),"")</f>
        <v/>
      </c>
    </row>
    <row r="105" customFormat="false" ht="15" hidden="false" customHeight="false" outlineLevel="0" collapsed="false">
      <c r="A105" s="10"/>
      <c r="B105" s="11" t="str">
        <f aca="true">IF(ISBLANK(A105),"",INT(A105-NOW())&amp;" hari lagi")</f>
        <v/>
      </c>
      <c r="C105" s="12"/>
      <c r="D105" s="12"/>
      <c r="E105" s="12"/>
      <c r="F105" s="12"/>
      <c r="G105" s="12"/>
      <c r="H105" s="12"/>
      <c r="I105" s="12"/>
      <c r="K105" s="9" t="str">
        <f aca="false">IF(ISNUMBER(A105),INT(A105),"")</f>
        <v/>
      </c>
    </row>
    <row r="106" customFormat="false" ht="15" hidden="false" customHeight="false" outlineLevel="0" collapsed="false">
      <c r="A106" s="10"/>
      <c r="B106" s="11" t="str">
        <f aca="true">IF(ISBLANK(A106),"",INT(A106-NOW())&amp;" hari lagi")</f>
        <v/>
      </c>
      <c r="C106" s="12"/>
      <c r="D106" s="12"/>
      <c r="E106" s="12"/>
      <c r="F106" s="12"/>
      <c r="G106" s="12"/>
      <c r="H106" s="12"/>
      <c r="I106" s="12"/>
      <c r="K106" s="9" t="str">
        <f aca="false">IF(ISNUMBER(A106),INT(A106),"")</f>
        <v/>
      </c>
    </row>
    <row r="107" customFormat="false" ht="15" hidden="false" customHeight="false" outlineLevel="0" collapsed="false">
      <c r="A107" s="10"/>
      <c r="B107" s="11" t="str">
        <f aca="true">IF(ISBLANK(A107),"",INT(A107-NOW())&amp;" hari lagi")</f>
        <v/>
      </c>
      <c r="C107" s="12"/>
      <c r="D107" s="12"/>
      <c r="E107" s="12"/>
      <c r="F107" s="12"/>
      <c r="G107" s="12"/>
      <c r="H107" s="12"/>
      <c r="I107" s="12"/>
      <c r="K107" s="9" t="str">
        <f aca="false">IF(ISNUMBER(A107),INT(A107),"")</f>
        <v/>
      </c>
    </row>
    <row r="108" customFormat="false" ht="15" hidden="false" customHeight="false" outlineLevel="0" collapsed="false">
      <c r="A108" s="10"/>
      <c r="B108" s="11" t="str">
        <f aca="true">IF(ISBLANK(A108),"",INT(A108-NOW())&amp;" hari lagi")</f>
        <v/>
      </c>
      <c r="C108" s="12"/>
      <c r="D108" s="12"/>
      <c r="E108" s="12"/>
      <c r="F108" s="12"/>
      <c r="G108" s="12"/>
      <c r="H108" s="12"/>
      <c r="I108" s="12"/>
      <c r="K108" s="9" t="str">
        <f aca="false">IF(ISNUMBER(A108),INT(A108),"")</f>
        <v/>
      </c>
    </row>
    <row r="109" customFormat="false" ht="15" hidden="false" customHeight="false" outlineLevel="0" collapsed="false">
      <c r="A109" s="10"/>
      <c r="B109" s="11" t="str">
        <f aca="true">IF(ISBLANK(A109),"",INT(A109-NOW())&amp;" hari lagi")</f>
        <v/>
      </c>
      <c r="C109" s="12"/>
      <c r="D109" s="12"/>
      <c r="E109" s="12"/>
      <c r="F109" s="12"/>
      <c r="G109" s="12"/>
      <c r="H109" s="12"/>
      <c r="I109" s="12"/>
      <c r="K109" s="9" t="str">
        <f aca="false">IF(ISNUMBER(A109),INT(A109),"")</f>
        <v/>
      </c>
    </row>
    <row r="110" customFormat="false" ht="15" hidden="false" customHeight="false" outlineLevel="0" collapsed="false">
      <c r="A110" s="10"/>
      <c r="B110" s="11" t="str">
        <f aca="true">IF(ISBLANK(A110),"",INT(A110-NOW())&amp;" hari lagi")</f>
        <v/>
      </c>
      <c r="C110" s="12"/>
      <c r="D110" s="12"/>
      <c r="E110" s="12"/>
      <c r="F110" s="12"/>
      <c r="G110" s="12"/>
      <c r="H110" s="12"/>
      <c r="I110" s="12"/>
      <c r="K110" s="9" t="str">
        <f aca="false">IF(ISNUMBER(A110),INT(A110),"")</f>
        <v/>
      </c>
    </row>
    <row r="111" customFormat="false" ht="15" hidden="false" customHeight="false" outlineLevel="0" collapsed="false">
      <c r="A111" s="10"/>
      <c r="B111" s="11" t="str">
        <f aca="true">IF(ISBLANK(A111),"",INT(A111-NOW())&amp;" hari lagi")</f>
        <v/>
      </c>
      <c r="C111" s="12"/>
      <c r="D111" s="12"/>
      <c r="E111" s="12"/>
      <c r="F111" s="12"/>
      <c r="G111" s="12"/>
      <c r="H111" s="12"/>
      <c r="I111" s="12"/>
      <c r="K111" s="9" t="str">
        <f aca="false">IF(ISNUMBER(A111),INT(A111),"")</f>
        <v/>
      </c>
    </row>
    <row r="112" customFormat="false" ht="15" hidden="false" customHeight="false" outlineLevel="0" collapsed="false">
      <c r="A112" s="10"/>
      <c r="B112" s="11" t="str">
        <f aca="true">IF(ISBLANK(A112),"",INT(A112-NOW())&amp;" hari lagi")</f>
        <v/>
      </c>
      <c r="C112" s="12"/>
      <c r="D112" s="12"/>
      <c r="E112" s="12"/>
      <c r="F112" s="12"/>
      <c r="G112" s="12"/>
      <c r="H112" s="12"/>
      <c r="I112" s="12"/>
      <c r="K112" s="9" t="str">
        <f aca="false">IF(ISNUMBER(A112),INT(A112),"")</f>
        <v/>
      </c>
    </row>
    <row r="113" customFormat="false" ht="15" hidden="false" customHeight="false" outlineLevel="0" collapsed="false">
      <c r="A113" s="10"/>
      <c r="B113" s="11" t="str">
        <f aca="true">IF(ISBLANK(A113),"",INT(A113-NOW())&amp;" hari lagi")</f>
        <v/>
      </c>
      <c r="C113" s="12"/>
      <c r="D113" s="12"/>
      <c r="E113" s="12"/>
      <c r="F113" s="12"/>
      <c r="G113" s="12"/>
      <c r="H113" s="12"/>
      <c r="I113" s="12"/>
      <c r="K113" s="9" t="str">
        <f aca="false">IF(ISNUMBER(A113),INT(A113),"")</f>
        <v/>
      </c>
    </row>
    <row r="114" customFormat="false" ht="15" hidden="false" customHeight="false" outlineLevel="0" collapsed="false">
      <c r="A114" s="10"/>
      <c r="B114" s="11" t="str">
        <f aca="true">IF(ISBLANK(A114),"",INT(A114-NOW())&amp;" hari lagi")</f>
        <v/>
      </c>
      <c r="C114" s="12"/>
      <c r="D114" s="12"/>
      <c r="E114" s="12"/>
      <c r="F114" s="12"/>
      <c r="G114" s="12"/>
      <c r="H114" s="12"/>
      <c r="I114" s="12"/>
      <c r="K114" s="9" t="str">
        <f aca="false">IF(ISNUMBER(A114),INT(A114),"")</f>
        <v/>
      </c>
    </row>
    <row r="115" customFormat="false" ht="15" hidden="false" customHeight="false" outlineLevel="0" collapsed="false">
      <c r="A115" s="10"/>
      <c r="B115" s="11" t="str">
        <f aca="true">IF(ISBLANK(A115),"",INT(A115-NOW())&amp;" hari lagi")</f>
        <v/>
      </c>
      <c r="C115" s="12"/>
      <c r="D115" s="12"/>
      <c r="E115" s="12"/>
      <c r="F115" s="12"/>
      <c r="G115" s="12"/>
      <c r="H115" s="12"/>
      <c r="I115" s="12"/>
      <c r="K115" s="9" t="str">
        <f aca="false">IF(ISNUMBER(A115),INT(A115),"")</f>
        <v/>
      </c>
    </row>
    <row r="116" customFormat="false" ht="15" hidden="false" customHeight="false" outlineLevel="0" collapsed="false">
      <c r="A116" s="10"/>
      <c r="B116" s="11" t="str">
        <f aca="true">IF(ISBLANK(A116),"",INT(A116-NOW())&amp;" hari lagi")</f>
        <v/>
      </c>
      <c r="C116" s="12"/>
      <c r="D116" s="12"/>
      <c r="E116" s="12"/>
      <c r="F116" s="12"/>
      <c r="G116" s="12"/>
      <c r="H116" s="12"/>
      <c r="I116" s="12"/>
      <c r="K116" s="9" t="str">
        <f aca="false">IF(ISNUMBER(A116),INT(A116),"")</f>
        <v/>
      </c>
    </row>
    <row r="117" customFormat="false" ht="15" hidden="false" customHeight="false" outlineLevel="0" collapsed="false">
      <c r="A117" s="10"/>
      <c r="B117" s="11" t="str">
        <f aca="true">IF(ISBLANK(A117),"",INT(A117-NOW())&amp;" hari lagi")</f>
        <v/>
      </c>
      <c r="C117" s="12"/>
      <c r="D117" s="12"/>
      <c r="E117" s="12"/>
      <c r="F117" s="12"/>
      <c r="G117" s="12"/>
      <c r="H117" s="12"/>
      <c r="I117" s="12"/>
      <c r="K117" s="9" t="str">
        <f aca="false">IF(ISNUMBER(A117),INT(A117),"")</f>
        <v/>
      </c>
    </row>
    <row r="118" customFormat="false" ht="15" hidden="false" customHeight="false" outlineLevel="0" collapsed="false">
      <c r="A118" s="10"/>
      <c r="B118" s="11" t="str">
        <f aca="true">IF(ISBLANK(A118),"",INT(A118-NOW())&amp;" hari lagi")</f>
        <v/>
      </c>
      <c r="C118" s="12"/>
      <c r="D118" s="12"/>
      <c r="E118" s="12"/>
      <c r="F118" s="12"/>
      <c r="G118" s="12"/>
      <c r="H118" s="12"/>
      <c r="I118" s="12"/>
      <c r="K118" s="9" t="str">
        <f aca="false">IF(ISNUMBER(A118),INT(A118),"")</f>
        <v/>
      </c>
    </row>
    <row r="119" customFormat="false" ht="15" hidden="false" customHeight="false" outlineLevel="0" collapsed="false">
      <c r="A119" s="10"/>
      <c r="B119" s="11" t="str">
        <f aca="true">IF(ISBLANK(A119),"",INT(A119-NOW())&amp;" hari lagi")</f>
        <v/>
      </c>
      <c r="C119" s="12"/>
      <c r="D119" s="12"/>
      <c r="E119" s="12"/>
      <c r="F119" s="12"/>
      <c r="G119" s="12"/>
      <c r="H119" s="12"/>
      <c r="I119" s="12"/>
      <c r="K119" s="9" t="str">
        <f aca="false">IF(ISNUMBER(A119),INT(A119),"")</f>
        <v/>
      </c>
    </row>
    <row r="120" customFormat="false" ht="15" hidden="false" customHeight="false" outlineLevel="0" collapsed="false">
      <c r="A120" s="10"/>
      <c r="B120" s="11" t="str">
        <f aca="true">IF(ISBLANK(A120),"",INT(A120-NOW())&amp;" hari lagi")</f>
        <v/>
      </c>
      <c r="C120" s="12"/>
      <c r="D120" s="12"/>
      <c r="E120" s="12"/>
      <c r="F120" s="12"/>
      <c r="G120" s="12"/>
      <c r="H120" s="12"/>
      <c r="I120" s="12"/>
      <c r="K120" s="9" t="str">
        <f aca="false">IF(ISNUMBER(A120),INT(A120),"")</f>
        <v/>
      </c>
    </row>
    <row r="121" customFormat="false" ht="15" hidden="false" customHeight="false" outlineLevel="0" collapsed="false">
      <c r="A121" s="10"/>
      <c r="B121" s="11" t="str">
        <f aca="true">IF(ISBLANK(A121),"",INT(A121-NOW())&amp;" hari lagi")</f>
        <v/>
      </c>
      <c r="C121" s="12"/>
      <c r="D121" s="12"/>
      <c r="E121" s="12"/>
      <c r="F121" s="12"/>
      <c r="G121" s="12"/>
      <c r="H121" s="12"/>
      <c r="I121" s="12"/>
      <c r="K121" s="9" t="str">
        <f aca="false">IF(ISNUMBER(A121),INT(A121),"")</f>
        <v/>
      </c>
    </row>
    <row r="122" customFormat="false" ht="15" hidden="false" customHeight="false" outlineLevel="0" collapsed="false">
      <c r="A122" s="10"/>
      <c r="B122" s="11" t="str">
        <f aca="true">IF(ISBLANK(A122),"",INT(A122-NOW())&amp;" hari lagi")</f>
        <v/>
      </c>
      <c r="C122" s="12"/>
      <c r="D122" s="12"/>
      <c r="E122" s="12"/>
      <c r="F122" s="12"/>
      <c r="G122" s="12"/>
      <c r="H122" s="12"/>
      <c r="I122" s="12"/>
      <c r="K122" s="9" t="str">
        <f aca="false">IF(ISNUMBER(A122),INT(A122),"")</f>
        <v/>
      </c>
    </row>
    <row r="123" customFormat="false" ht="15" hidden="false" customHeight="false" outlineLevel="0" collapsed="false">
      <c r="A123" s="10"/>
      <c r="B123" s="11" t="str">
        <f aca="true">IF(ISBLANK(A123),"",INT(A123-NOW())&amp;" hari lagi")</f>
        <v/>
      </c>
      <c r="C123" s="12"/>
      <c r="D123" s="12"/>
      <c r="E123" s="12"/>
      <c r="F123" s="12"/>
      <c r="G123" s="12"/>
      <c r="H123" s="12"/>
      <c r="I123" s="12"/>
      <c r="K123" s="9" t="str">
        <f aca="false">IF(ISNUMBER(A123),INT(A123),"")</f>
        <v/>
      </c>
    </row>
    <row r="124" customFormat="false" ht="15" hidden="false" customHeight="false" outlineLevel="0" collapsed="false">
      <c r="A124" s="10"/>
      <c r="B124" s="11" t="str">
        <f aca="true">IF(ISBLANK(A124),"",INT(A124-NOW())&amp;" hari lagi")</f>
        <v/>
      </c>
      <c r="C124" s="12"/>
      <c r="D124" s="12"/>
      <c r="E124" s="12"/>
      <c r="F124" s="12"/>
      <c r="G124" s="12"/>
      <c r="H124" s="12"/>
      <c r="I124" s="12"/>
      <c r="K124" s="9" t="str">
        <f aca="false">IF(ISNUMBER(A124),INT(A124),"")</f>
        <v/>
      </c>
    </row>
    <row r="125" customFormat="false" ht="15" hidden="false" customHeight="false" outlineLevel="0" collapsed="false">
      <c r="A125" s="10"/>
      <c r="B125" s="11" t="str">
        <f aca="true">IF(ISBLANK(A125),"",INT(A125-NOW())&amp;" hari lagi")</f>
        <v/>
      </c>
      <c r="C125" s="12"/>
      <c r="D125" s="12"/>
      <c r="E125" s="12"/>
      <c r="F125" s="12"/>
      <c r="G125" s="12"/>
      <c r="H125" s="12"/>
      <c r="I125" s="12"/>
      <c r="K125" s="9" t="str">
        <f aca="false">IF(ISNUMBER(A125),INT(A125),"")</f>
        <v/>
      </c>
    </row>
    <row r="126" customFormat="false" ht="15" hidden="false" customHeight="false" outlineLevel="0" collapsed="false">
      <c r="A126" s="10"/>
      <c r="B126" s="11" t="str">
        <f aca="true">IF(ISBLANK(A126),"",INT(A126-NOW())&amp;" hari lagi")</f>
        <v/>
      </c>
      <c r="C126" s="12"/>
      <c r="D126" s="12"/>
      <c r="E126" s="12"/>
      <c r="F126" s="12"/>
      <c r="G126" s="12"/>
      <c r="H126" s="12"/>
      <c r="I126" s="12"/>
      <c r="K126" s="9" t="str">
        <f aca="false">IF(ISNUMBER(A126),INT(A126),"")</f>
        <v/>
      </c>
    </row>
    <row r="127" customFormat="false" ht="15" hidden="false" customHeight="false" outlineLevel="0" collapsed="false">
      <c r="A127" s="10"/>
      <c r="B127" s="11" t="str">
        <f aca="true">IF(ISBLANK(A127),"",INT(A127-NOW())&amp;" hari lagi")</f>
        <v/>
      </c>
      <c r="C127" s="12"/>
      <c r="D127" s="12"/>
      <c r="E127" s="12"/>
      <c r="F127" s="12"/>
      <c r="G127" s="12"/>
      <c r="H127" s="12"/>
      <c r="I127" s="12"/>
      <c r="K127" s="9" t="str">
        <f aca="false">IF(ISNUMBER(A127),INT(A127),"")</f>
        <v/>
      </c>
    </row>
    <row r="128" customFormat="false" ht="15" hidden="false" customHeight="false" outlineLevel="0" collapsed="false">
      <c r="A128" s="10"/>
      <c r="B128" s="11" t="str">
        <f aca="true">IF(ISBLANK(A128),"",INT(A128-NOW())&amp;" hari lagi")</f>
        <v/>
      </c>
      <c r="C128" s="12"/>
      <c r="D128" s="12"/>
      <c r="E128" s="12"/>
      <c r="F128" s="12"/>
      <c r="G128" s="12"/>
      <c r="H128" s="12"/>
      <c r="I128" s="12"/>
      <c r="K128" s="9" t="str">
        <f aca="false">IF(ISNUMBER(A128),INT(A128),"")</f>
        <v/>
      </c>
    </row>
    <row r="129" customFormat="false" ht="15" hidden="false" customHeight="false" outlineLevel="0" collapsed="false">
      <c r="A129" s="10"/>
      <c r="B129" s="11" t="str">
        <f aca="true">IF(ISBLANK(A129),"",INT(A129-NOW())&amp;" hari lagi")</f>
        <v/>
      </c>
      <c r="C129" s="12"/>
      <c r="D129" s="12"/>
      <c r="E129" s="12"/>
      <c r="F129" s="12"/>
      <c r="G129" s="12"/>
      <c r="H129" s="12"/>
      <c r="I129" s="12"/>
      <c r="K129" s="9" t="str">
        <f aca="false">IF(ISNUMBER(A129),INT(A129),"")</f>
        <v/>
      </c>
    </row>
    <row r="130" customFormat="false" ht="15" hidden="false" customHeight="false" outlineLevel="0" collapsed="false">
      <c r="A130" s="10"/>
      <c r="B130" s="11" t="str">
        <f aca="true">IF(ISBLANK(A130),"",INT(A130-NOW())&amp;" hari lagi")</f>
        <v/>
      </c>
      <c r="C130" s="12"/>
      <c r="D130" s="12"/>
      <c r="E130" s="12"/>
      <c r="F130" s="12"/>
      <c r="G130" s="12"/>
      <c r="H130" s="12"/>
      <c r="I130" s="12"/>
      <c r="K130" s="9" t="str">
        <f aca="false">IF(ISNUMBER(A130),INT(A130),"")</f>
        <v/>
      </c>
    </row>
    <row r="131" customFormat="false" ht="15" hidden="false" customHeight="false" outlineLevel="0" collapsed="false">
      <c r="A131" s="10"/>
      <c r="B131" s="11" t="str">
        <f aca="true">IF(ISBLANK(A131),"",INT(A131-NOW())&amp;" hari lagi")</f>
        <v/>
      </c>
      <c r="C131" s="12"/>
      <c r="D131" s="12"/>
      <c r="E131" s="12"/>
      <c r="F131" s="12"/>
      <c r="G131" s="12"/>
      <c r="H131" s="12"/>
      <c r="I131" s="12"/>
      <c r="K131" s="9" t="str">
        <f aca="false">IF(ISNUMBER(A131),INT(A131),"")</f>
        <v/>
      </c>
    </row>
    <row r="132" customFormat="false" ht="15" hidden="false" customHeight="false" outlineLevel="0" collapsed="false">
      <c r="A132" s="10"/>
      <c r="B132" s="11" t="str">
        <f aca="true">IF(ISBLANK(A132),"",INT(A132-NOW())&amp;" hari lagi")</f>
        <v/>
      </c>
      <c r="C132" s="12"/>
      <c r="D132" s="12"/>
      <c r="E132" s="12"/>
      <c r="F132" s="12"/>
      <c r="G132" s="12"/>
      <c r="H132" s="12"/>
      <c r="I132" s="12"/>
      <c r="K132" s="9" t="str">
        <f aca="false">IF(ISNUMBER(A132),INT(A132),"")</f>
        <v/>
      </c>
    </row>
    <row r="133" customFormat="false" ht="15" hidden="false" customHeight="false" outlineLevel="0" collapsed="false">
      <c r="A133" s="10"/>
      <c r="B133" s="11" t="str">
        <f aca="true">IF(ISBLANK(A133),"",INT(A133-NOW())&amp;" hari lagi")</f>
        <v/>
      </c>
      <c r="C133" s="12"/>
      <c r="D133" s="12"/>
      <c r="E133" s="12"/>
      <c r="F133" s="12"/>
      <c r="G133" s="12"/>
      <c r="H133" s="12"/>
      <c r="I133" s="12"/>
      <c r="K133" s="9" t="str">
        <f aca="false">IF(ISNUMBER(A133),INT(A133),"")</f>
        <v/>
      </c>
    </row>
    <row r="134" customFormat="false" ht="15" hidden="false" customHeight="false" outlineLevel="0" collapsed="false">
      <c r="A134" s="10"/>
      <c r="B134" s="11" t="str">
        <f aca="true">IF(ISBLANK(A134),"",INT(A134-NOW())&amp;" hari lagi")</f>
        <v/>
      </c>
      <c r="C134" s="12"/>
      <c r="D134" s="12"/>
      <c r="E134" s="12"/>
      <c r="F134" s="12"/>
      <c r="G134" s="12"/>
      <c r="H134" s="12"/>
      <c r="I134" s="12"/>
      <c r="K134" s="9" t="str">
        <f aca="false">IF(ISNUMBER(A134),INT(A134),"")</f>
        <v/>
      </c>
    </row>
    <row r="135" customFormat="false" ht="15" hidden="false" customHeight="false" outlineLevel="0" collapsed="false">
      <c r="A135" s="10"/>
      <c r="B135" s="11" t="str">
        <f aca="true">IF(ISBLANK(A135),"",INT(A135-NOW())&amp;" hari lagi")</f>
        <v/>
      </c>
      <c r="C135" s="12"/>
      <c r="D135" s="12"/>
      <c r="E135" s="12"/>
      <c r="F135" s="12"/>
      <c r="G135" s="12"/>
      <c r="H135" s="12"/>
      <c r="I135" s="12"/>
      <c r="K135" s="9" t="str">
        <f aca="false">IF(ISNUMBER(A135),INT(A135),"")</f>
        <v/>
      </c>
    </row>
    <row r="136" customFormat="false" ht="15" hidden="false" customHeight="false" outlineLevel="0" collapsed="false">
      <c r="A136" s="10"/>
      <c r="B136" s="11" t="str">
        <f aca="true">IF(ISBLANK(A136),"",INT(A136-NOW())&amp;" hari lagi")</f>
        <v/>
      </c>
      <c r="C136" s="12"/>
      <c r="D136" s="12"/>
      <c r="E136" s="12"/>
      <c r="F136" s="12"/>
      <c r="G136" s="12"/>
      <c r="H136" s="12"/>
      <c r="I136" s="12"/>
      <c r="K136" s="9" t="str">
        <f aca="false">IF(ISNUMBER(A136),INT(A136),"")</f>
        <v/>
      </c>
    </row>
    <row r="137" customFormat="false" ht="15" hidden="false" customHeight="false" outlineLevel="0" collapsed="false">
      <c r="A137" s="10"/>
      <c r="B137" s="11" t="str">
        <f aca="true">IF(ISBLANK(A137),"",INT(A137-NOW())&amp;" hari lagi")</f>
        <v/>
      </c>
      <c r="C137" s="12"/>
      <c r="D137" s="12"/>
      <c r="E137" s="12"/>
      <c r="F137" s="12"/>
      <c r="G137" s="12"/>
      <c r="H137" s="12"/>
      <c r="I137" s="12"/>
      <c r="K137" s="9" t="str">
        <f aca="false">IF(ISNUMBER(A137),INT(A137),"")</f>
        <v/>
      </c>
    </row>
    <row r="138" customFormat="false" ht="15" hidden="false" customHeight="false" outlineLevel="0" collapsed="false">
      <c r="A138" s="10"/>
      <c r="B138" s="11" t="str">
        <f aca="true">IF(ISBLANK(A138),"",INT(A138-NOW())&amp;" hari lagi")</f>
        <v/>
      </c>
      <c r="C138" s="12"/>
      <c r="D138" s="12"/>
      <c r="E138" s="12"/>
      <c r="F138" s="12"/>
      <c r="G138" s="12"/>
      <c r="H138" s="12"/>
      <c r="I138" s="12"/>
      <c r="K138" s="9" t="str">
        <f aca="false">IF(ISNUMBER(A138),INT(A138),"")</f>
        <v/>
      </c>
    </row>
    <row r="139" customFormat="false" ht="15" hidden="false" customHeight="false" outlineLevel="0" collapsed="false">
      <c r="A139" s="10"/>
      <c r="B139" s="11" t="str">
        <f aca="true">IF(ISBLANK(A139),"",INT(A139-NOW())&amp;" hari lagi")</f>
        <v/>
      </c>
      <c r="C139" s="12"/>
      <c r="D139" s="12"/>
      <c r="E139" s="12"/>
      <c r="F139" s="12"/>
      <c r="G139" s="12"/>
      <c r="H139" s="12"/>
      <c r="I139" s="12"/>
      <c r="K139" s="9" t="str">
        <f aca="false">IF(ISNUMBER(A139),INT(A139),"")</f>
        <v/>
      </c>
    </row>
    <row r="140" customFormat="false" ht="15" hidden="false" customHeight="false" outlineLevel="0" collapsed="false">
      <c r="A140" s="10"/>
      <c r="B140" s="11" t="str">
        <f aca="true">IF(ISBLANK(A140),"",INT(A140-NOW())&amp;" hari lagi")</f>
        <v/>
      </c>
      <c r="C140" s="12"/>
      <c r="D140" s="12"/>
      <c r="E140" s="12"/>
      <c r="F140" s="12"/>
      <c r="G140" s="12"/>
      <c r="H140" s="12"/>
      <c r="I140" s="12"/>
      <c r="K140" s="9" t="str">
        <f aca="false">IF(ISNUMBER(A140),INT(A140),"")</f>
        <v/>
      </c>
    </row>
    <row r="141" customFormat="false" ht="15" hidden="false" customHeight="false" outlineLevel="0" collapsed="false">
      <c r="A141" s="10"/>
      <c r="B141" s="11" t="str">
        <f aca="true">IF(ISBLANK(A141),"",INT(A141-NOW())&amp;" hari lagi")</f>
        <v/>
      </c>
      <c r="C141" s="12"/>
      <c r="D141" s="12"/>
      <c r="E141" s="12"/>
      <c r="F141" s="12"/>
      <c r="G141" s="12"/>
      <c r="H141" s="12"/>
      <c r="I141" s="12"/>
      <c r="K141" s="9" t="str">
        <f aca="false">IF(ISNUMBER(A141),INT(A141),"")</f>
        <v/>
      </c>
    </row>
    <row r="142" customFormat="false" ht="15" hidden="false" customHeight="false" outlineLevel="0" collapsed="false">
      <c r="A142" s="10"/>
      <c r="B142" s="11" t="str">
        <f aca="true">IF(ISBLANK(A142),"",INT(A142-NOW())&amp;" hari lagi")</f>
        <v/>
      </c>
      <c r="C142" s="12"/>
      <c r="D142" s="12"/>
      <c r="E142" s="12"/>
      <c r="F142" s="12"/>
      <c r="G142" s="12"/>
      <c r="H142" s="12"/>
      <c r="I142" s="12"/>
      <c r="K142" s="9" t="str">
        <f aca="false">IF(ISNUMBER(A142),INT(A142),"")</f>
        <v/>
      </c>
    </row>
    <row r="143" customFormat="false" ht="15" hidden="false" customHeight="false" outlineLevel="0" collapsed="false">
      <c r="A143" s="10"/>
      <c r="B143" s="11" t="str">
        <f aca="true">IF(ISBLANK(A143),"",INT(A143-NOW())&amp;" hari lagi")</f>
        <v/>
      </c>
      <c r="C143" s="12"/>
      <c r="D143" s="12"/>
      <c r="E143" s="12"/>
      <c r="F143" s="12"/>
      <c r="G143" s="12"/>
      <c r="H143" s="12"/>
      <c r="I143" s="12"/>
      <c r="K143" s="9" t="str">
        <f aca="false">IF(ISNUMBER(A143),INT(A143),"")</f>
        <v/>
      </c>
    </row>
    <row r="144" customFormat="false" ht="15" hidden="false" customHeight="false" outlineLevel="0" collapsed="false">
      <c r="A144" s="10"/>
      <c r="B144" s="11" t="str">
        <f aca="true">IF(ISBLANK(A144),"",INT(A144-NOW())&amp;" hari lagi")</f>
        <v/>
      </c>
      <c r="C144" s="12"/>
      <c r="D144" s="12"/>
      <c r="E144" s="12"/>
      <c r="F144" s="12"/>
      <c r="G144" s="12"/>
      <c r="H144" s="12"/>
      <c r="I144" s="12"/>
      <c r="K144" s="9" t="str">
        <f aca="false">IF(ISNUMBER(A144),INT(A144),"")</f>
        <v/>
      </c>
    </row>
    <row r="145" customFormat="false" ht="15" hidden="false" customHeight="false" outlineLevel="0" collapsed="false">
      <c r="A145" s="10"/>
      <c r="B145" s="11" t="str">
        <f aca="true">IF(ISBLANK(A145),"",INT(A145-NOW())&amp;" hari lagi")</f>
        <v/>
      </c>
      <c r="C145" s="12"/>
      <c r="D145" s="12"/>
      <c r="E145" s="12"/>
      <c r="F145" s="12"/>
      <c r="G145" s="12"/>
      <c r="H145" s="12"/>
      <c r="I145" s="12"/>
      <c r="K145" s="9" t="str">
        <f aca="false">IF(ISNUMBER(A145),INT(A145),"")</f>
        <v/>
      </c>
    </row>
    <row r="146" customFormat="false" ht="15" hidden="false" customHeight="false" outlineLevel="0" collapsed="false">
      <c r="A146" s="10"/>
      <c r="B146" s="11" t="str">
        <f aca="true">IF(ISBLANK(A146),"",INT(A146-NOW())&amp;" hari lagi")</f>
        <v/>
      </c>
      <c r="C146" s="12"/>
      <c r="D146" s="12"/>
      <c r="E146" s="12"/>
      <c r="F146" s="12"/>
      <c r="G146" s="12"/>
      <c r="H146" s="12"/>
      <c r="I146" s="12"/>
      <c r="K146" s="9" t="str">
        <f aca="false">IF(ISNUMBER(A146),INT(A146),"")</f>
        <v/>
      </c>
    </row>
    <row r="147" customFormat="false" ht="15" hidden="false" customHeight="false" outlineLevel="0" collapsed="false">
      <c r="A147" s="10"/>
      <c r="B147" s="11" t="str">
        <f aca="true">IF(ISBLANK(A147),"",INT(A147-NOW())&amp;" hari lagi")</f>
        <v/>
      </c>
      <c r="C147" s="12"/>
      <c r="D147" s="12"/>
      <c r="E147" s="12"/>
      <c r="F147" s="12"/>
      <c r="G147" s="12"/>
      <c r="H147" s="12"/>
      <c r="I147" s="12"/>
      <c r="K147" s="9" t="str">
        <f aca="false">IF(ISNUMBER(A147),INT(A147),"")</f>
        <v/>
      </c>
    </row>
    <row r="148" customFormat="false" ht="15" hidden="false" customHeight="false" outlineLevel="0" collapsed="false">
      <c r="A148" s="10"/>
      <c r="B148" s="11" t="str">
        <f aca="true">IF(ISBLANK(A148),"",INT(A148-NOW())&amp;" hari lagi")</f>
        <v/>
      </c>
      <c r="C148" s="12"/>
      <c r="D148" s="12"/>
      <c r="E148" s="12"/>
      <c r="F148" s="12"/>
      <c r="G148" s="12"/>
      <c r="H148" s="12"/>
      <c r="I148" s="12"/>
      <c r="K148" s="9" t="str">
        <f aca="false">IF(ISNUMBER(A148),INT(A148),"")</f>
        <v/>
      </c>
    </row>
    <row r="149" customFormat="false" ht="15" hidden="false" customHeight="false" outlineLevel="0" collapsed="false">
      <c r="A149" s="10"/>
      <c r="B149" s="11" t="str">
        <f aca="true">IF(ISBLANK(A149),"",INT(A149-NOW())&amp;" hari lagi")</f>
        <v/>
      </c>
      <c r="C149" s="12"/>
      <c r="D149" s="12"/>
      <c r="E149" s="12"/>
      <c r="F149" s="12"/>
      <c r="G149" s="12"/>
      <c r="H149" s="12"/>
      <c r="I149" s="12"/>
      <c r="K149" s="9" t="str">
        <f aca="false">IF(ISNUMBER(A149),INT(A149),"")</f>
        <v/>
      </c>
    </row>
    <row r="150" customFormat="false" ht="15" hidden="false" customHeight="false" outlineLevel="0" collapsed="false">
      <c r="A150" s="10"/>
      <c r="B150" s="11" t="str">
        <f aca="true">IF(ISBLANK(A150),"",INT(A150-NOW())&amp;" hari lagi")</f>
        <v/>
      </c>
      <c r="C150" s="12"/>
      <c r="D150" s="12"/>
      <c r="E150" s="12"/>
      <c r="F150" s="12"/>
      <c r="G150" s="12"/>
      <c r="H150" s="12"/>
      <c r="I150" s="12"/>
      <c r="K150" s="9" t="str">
        <f aca="false">IF(ISNUMBER(A150),INT(A150),"")</f>
        <v/>
      </c>
    </row>
    <row r="151" customFormat="false" ht="15" hidden="false" customHeight="false" outlineLevel="0" collapsed="false">
      <c r="A151" s="10"/>
      <c r="B151" s="11" t="str">
        <f aca="true">IF(ISBLANK(A151),"",INT(A151-NOW())&amp;" hari lagi")</f>
        <v/>
      </c>
      <c r="C151" s="12"/>
      <c r="D151" s="12"/>
      <c r="E151" s="12"/>
      <c r="F151" s="12"/>
      <c r="G151" s="12"/>
      <c r="H151" s="12"/>
      <c r="I151" s="12"/>
      <c r="K151" s="9" t="str">
        <f aca="false">IF(ISNUMBER(A151),INT(A151),"")</f>
        <v/>
      </c>
    </row>
    <row r="152" customFormat="false" ht="15" hidden="false" customHeight="false" outlineLevel="0" collapsed="false">
      <c r="A152" s="10"/>
      <c r="B152" s="11" t="str">
        <f aca="true">IF(ISBLANK(A152),"",INT(A152-NOW())&amp;" hari lagi")</f>
        <v/>
      </c>
      <c r="C152" s="12"/>
      <c r="D152" s="12"/>
      <c r="E152" s="12"/>
      <c r="F152" s="12"/>
      <c r="G152" s="12"/>
      <c r="H152" s="12"/>
      <c r="I152" s="12"/>
      <c r="K152" s="9" t="str">
        <f aca="false">IF(ISNUMBER(A152),INT(A152),"")</f>
        <v/>
      </c>
    </row>
    <row r="153" customFormat="false" ht="15" hidden="false" customHeight="false" outlineLevel="0" collapsed="false">
      <c r="A153" s="10"/>
      <c r="B153" s="11" t="str">
        <f aca="true">IF(ISBLANK(A153),"",INT(A153-NOW())&amp;" hari lagi")</f>
        <v/>
      </c>
      <c r="C153" s="12"/>
      <c r="D153" s="12"/>
      <c r="E153" s="12"/>
      <c r="F153" s="12"/>
      <c r="G153" s="12"/>
      <c r="H153" s="12"/>
      <c r="I153" s="12"/>
      <c r="K153" s="9" t="str">
        <f aca="false">IF(ISNUMBER(A153),INT(A153),"")</f>
        <v/>
      </c>
    </row>
    <row r="154" customFormat="false" ht="15" hidden="false" customHeight="false" outlineLevel="0" collapsed="false">
      <c r="A154" s="10"/>
      <c r="B154" s="11" t="str">
        <f aca="true">IF(ISBLANK(A154),"",INT(A154-NOW())&amp;" hari lagi")</f>
        <v/>
      </c>
      <c r="C154" s="12"/>
      <c r="D154" s="12"/>
      <c r="E154" s="12"/>
      <c r="F154" s="12"/>
      <c r="G154" s="12"/>
      <c r="H154" s="12"/>
      <c r="I154" s="12"/>
      <c r="K154" s="9" t="str">
        <f aca="false">IF(ISNUMBER(A154),INT(A154),"")</f>
        <v/>
      </c>
    </row>
    <row r="155" customFormat="false" ht="15" hidden="false" customHeight="false" outlineLevel="0" collapsed="false">
      <c r="A155" s="10"/>
      <c r="B155" s="11" t="str">
        <f aca="true">IF(ISBLANK(A155),"",INT(A155-NOW())&amp;" hari lagi")</f>
        <v/>
      </c>
      <c r="C155" s="12"/>
      <c r="D155" s="12"/>
      <c r="E155" s="12"/>
      <c r="F155" s="12"/>
      <c r="G155" s="12"/>
      <c r="H155" s="12"/>
      <c r="I155" s="12"/>
      <c r="K155" s="9" t="str">
        <f aca="false">IF(ISNUMBER(A155),INT(A155),"")</f>
        <v/>
      </c>
    </row>
    <row r="156" customFormat="false" ht="15" hidden="false" customHeight="false" outlineLevel="0" collapsed="false">
      <c r="A156" s="10"/>
      <c r="B156" s="11" t="str">
        <f aca="true">IF(ISBLANK(A156),"",INT(A156-NOW())&amp;" hari lagi")</f>
        <v/>
      </c>
      <c r="C156" s="12"/>
      <c r="D156" s="12"/>
      <c r="E156" s="12"/>
      <c r="F156" s="12"/>
      <c r="G156" s="12"/>
      <c r="H156" s="12"/>
      <c r="I156" s="12"/>
      <c r="K156" s="9" t="str">
        <f aca="false">IF(ISNUMBER(A156),INT(A156),"")</f>
        <v/>
      </c>
    </row>
    <row r="157" customFormat="false" ht="15" hidden="false" customHeight="false" outlineLevel="0" collapsed="false">
      <c r="A157" s="10"/>
      <c r="B157" s="11" t="str">
        <f aca="true">IF(ISBLANK(A157),"",INT(A157-NOW())&amp;" hari lagi")</f>
        <v/>
      </c>
      <c r="C157" s="12"/>
      <c r="D157" s="12"/>
      <c r="E157" s="12"/>
      <c r="F157" s="12"/>
      <c r="G157" s="12"/>
      <c r="H157" s="12"/>
      <c r="I157" s="12"/>
      <c r="K157" s="9" t="str">
        <f aca="false">IF(ISNUMBER(A157),INT(A157),"")</f>
        <v/>
      </c>
    </row>
    <row r="158" customFormat="false" ht="15" hidden="false" customHeight="false" outlineLevel="0" collapsed="false">
      <c r="A158" s="10"/>
      <c r="B158" s="11" t="str">
        <f aca="true">IF(ISBLANK(A158),"",INT(A158-NOW())&amp;" hari lagi")</f>
        <v/>
      </c>
      <c r="C158" s="12"/>
      <c r="D158" s="12"/>
      <c r="E158" s="12"/>
      <c r="F158" s="12"/>
      <c r="G158" s="12"/>
      <c r="H158" s="12"/>
      <c r="I158" s="12"/>
      <c r="K158" s="9" t="str">
        <f aca="false">IF(ISNUMBER(A158),INT(A158),"")</f>
        <v/>
      </c>
    </row>
    <row r="159" customFormat="false" ht="15" hidden="false" customHeight="false" outlineLevel="0" collapsed="false">
      <c r="A159" s="10"/>
      <c r="B159" s="11" t="str">
        <f aca="true">IF(ISBLANK(A159),"",INT(A159-NOW())&amp;" hari lagi")</f>
        <v/>
      </c>
      <c r="C159" s="12"/>
      <c r="D159" s="12"/>
      <c r="E159" s="12"/>
      <c r="F159" s="12"/>
      <c r="G159" s="12"/>
      <c r="H159" s="12"/>
      <c r="I159" s="12"/>
      <c r="K159" s="9" t="str">
        <f aca="false">IF(ISNUMBER(A159),INT(A159),"")</f>
        <v/>
      </c>
    </row>
    <row r="160" customFormat="false" ht="15" hidden="false" customHeight="false" outlineLevel="0" collapsed="false">
      <c r="A160" s="10"/>
      <c r="B160" s="11" t="str">
        <f aca="true">IF(ISBLANK(A160),"",INT(A160-NOW())&amp;" hari lagi")</f>
        <v/>
      </c>
      <c r="C160" s="12"/>
      <c r="D160" s="12"/>
      <c r="E160" s="12"/>
      <c r="F160" s="12"/>
      <c r="G160" s="12"/>
      <c r="H160" s="12"/>
      <c r="I160" s="12"/>
      <c r="K160" s="9" t="str">
        <f aca="false">IF(ISNUMBER(A160),INT(A160),"")</f>
        <v/>
      </c>
    </row>
    <row r="161" customFormat="false" ht="15" hidden="false" customHeight="false" outlineLevel="0" collapsed="false">
      <c r="A161" s="10"/>
      <c r="B161" s="11" t="str">
        <f aca="true">IF(ISBLANK(A161),"",INT(A161-NOW())&amp;" hari lagi")</f>
        <v/>
      </c>
      <c r="C161" s="12"/>
      <c r="D161" s="12"/>
      <c r="E161" s="12"/>
      <c r="F161" s="12"/>
      <c r="G161" s="12"/>
      <c r="H161" s="12"/>
      <c r="I161" s="12"/>
      <c r="K161" s="9" t="str">
        <f aca="false">IF(ISNUMBER(A161),INT(A161),"")</f>
        <v/>
      </c>
    </row>
    <row r="162" customFormat="false" ht="15" hidden="false" customHeight="false" outlineLevel="0" collapsed="false">
      <c r="A162" s="10"/>
      <c r="B162" s="11" t="str">
        <f aca="true">IF(ISBLANK(A162),"",INT(A162-NOW())&amp;" hari lagi")</f>
        <v/>
      </c>
      <c r="C162" s="12"/>
      <c r="D162" s="12"/>
      <c r="E162" s="12"/>
      <c r="F162" s="12"/>
      <c r="G162" s="12"/>
      <c r="H162" s="12"/>
      <c r="I162" s="12"/>
      <c r="K162" s="9" t="str">
        <f aca="false">IF(ISNUMBER(A162),INT(A162),"")</f>
        <v/>
      </c>
    </row>
    <row r="163" customFormat="false" ht="15" hidden="false" customHeight="false" outlineLevel="0" collapsed="false">
      <c r="A163" s="10"/>
      <c r="B163" s="11" t="str">
        <f aca="true">IF(ISBLANK(A163),"",INT(A163-NOW())&amp;" hari lagi")</f>
        <v/>
      </c>
      <c r="C163" s="12"/>
      <c r="D163" s="12"/>
      <c r="E163" s="12"/>
      <c r="F163" s="12"/>
      <c r="G163" s="12"/>
      <c r="H163" s="12"/>
      <c r="I163" s="12"/>
      <c r="K163" s="9" t="str">
        <f aca="false">IF(ISNUMBER(A163),INT(A163),"")</f>
        <v/>
      </c>
    </row>
    <row r="164" customFormat="false" ht="15" hidden="false" customHeight="false" outlineLevel="0" collapsed="false">
      <c r="A164" s="10"/>
      <c r="B164" s="11" t="str">
        <f aca="true">IF(ISBLANK(A164),"",INT(A164-NOW())&amp;" hari lagi")</f>
        <v/>
      </c>
      <c r="C164" s="12"/>
      <c r="D164" s="12"/>
      <c r="E164" s="12"/>
      <c r="F164" s="12"/>
      <c r="G164" s="12"/>
      <c r="H164" s="12"/>
      <c r="I164" s="12"/>
      <c r="K164" s="9" t="str">
        <f aca="false">IF(ISNUMBER(A164),INT(A164),"")</f>
        <v/>
      </c>
    </row>
    <row r="165" customFormat="false" ht="15" hidden="false" customHeight="false" outlineLevel="0" collapsed="false">
      <c r="A165" s="10"/>
      <c r="B165" s="11" t="str">
        <f aca="true">IF(ISBLANK(A165),"",INT(A165-NOW())&amp;" hari lagi")</f>
        <v/>
      </c>
      <c r="C165" s="12"/>
      <c r="D165" s="12"/>
      <c r="E165" s="12"/>
      <c r="F165" s="12"/>
      <c r="G165" s="12"/>
      <c r="H165" s="12"/>
      <c r="I165" s="12"/>
      <c r="K165" s="9" t="str">
        <f aca="false">IF(ISNUMBER(A165),INT(A165),"")</f>
        <v/>
      </c>
    </row>
    <row r="166" customFormat="false" ht="15" hidden="false" customHeight="false" outlineLevel="0" collapsed="false">
      <c r="A166" s="10"/>
      <c r="B166" s="11" t="str">
        <f aca="true">IF(ISBLANK(A166),"",INT(A166-NOW())&amp;" hari lagi")</f>
        <v/>
      </c>
      <c r="C166" s="12"/>
      <c r="D166" s="12"/>
      <c r="E166" s="12"/>
      <c r="F166" s="12"/>
      <c r="G166" s="12"/>
      <c r="H166" s="12"/>
      <c r="I166" s="12"/>
      <c r="K166" s="9" t="str">
        <f aca="false">IF(ISNUMBER(A166),INT(A166),"")</f>
        <v/>
      </c>
    </row>
    <row r="167" customFormat="false" ht="15" hidden="false" customHeight="false" outlineLevel="0" collapsed="false">
      <c r="A167" s="10"/>
      <c r="B167" s="11" t="str">
        <f aca="true">IF(ISBLANK(A167),"",INT(A167-NOW())&amp;" hari lagi")</f>
        <v/>
      </c>
      <c r="C167" s="12"/>
      <c r="D167" s="12"/>
      <c r="E167" s="12"/>
      <c r="F167" s="12"/>
      <c r="G167" s="12"/>
      <c r="H167" s="12"/>
      <c r="I167" s="12"/>
      <c r="K167" s="9" t="str">
        <f aca="false">IF(ISNUMBER(A167),INT(A167),"")</f>
        <v/>
      </c>
    </row>
    <row r="168" customFormat="false" ht="15" hidden="false" customHeight="false" outlineLevel="0" collapsed="false">
      <c r="A168" s="10"/>
      <c r="B168" s="11" t="str">
        <f aca="true">IF(ISBLANK(A168),"",INT(A168-NOW())&amp;" hari lagi")</f>
        <v/>
      </c>
      <c r="C168" s="12"/>
      <c r="D168" s="12"/>
      <c r="E168" s="12"/>
      <c r="F168" s="12"/>
      <c r="G168" s="12"/>
      <c r="H168" s="12"/>
      <c r="I168" s="12"/>
      <c r="K168" s="9" t="str">
        <f aca="false">IF(ISNUMBER(A168),INT(A168),"")</f>
        <v/>
      </c>
    </row>
    <row r="169" customFormat="false" ht="15" hidden="false" customHeight="false" outlineLevel="0" collapsed="false">
      <c r="A169" s="10"/>
      <c r="B169" s="11" t="str">
        <f aca="true">IF(ISBLANK(A169),"",INT(A169-NOW())&amp;" hari lagi")</f>
        <v/>
      </c>
      <c r="C169" s="12"/>
      <c r="D169" s="12"/>
      <c r="E169" s="12"/>
      <c r="F169" s="12"/>
      <c r="G169" s="12"/>
      <c r="H169" s="12"/>
      <c r="I169" s="12"/>
      <c r="K169" s="9" t="str">
        <f aca="false">IF(ISNUMBER(A169),INT(A169),"")</f>
        <v/>
      </c>
    </row>
    <row r="170" customFormat="false" ht="15" hidden="false" customHeight="false" outlineLevel="0" collapsed="false">
      <c r="A170" s="10"/>
      <c r="B170" s="11" t="str">
        <f aca="true">IF(ISBLANK(A170),"",INT(A170-NOW())&amp;" hari lagi")</f>
        <v/>
      </c>
      <c r="C170" s="12"/>
      <c r="D170" s="12"/>
      <c r="E170" s="12"/>
      <c r="F170" s="12"/>
      <c r="G170" s="12"/>
      <c r="H170" s="12"/>
      <c r="I170" s="12"/>
      <c r="K170" s="9" t="str">
        <f aca="false">IF(ISNUMBER(A170),INT(A170),"")</f>
        <v/>
      </c>
    </row>
    <row r="171" customFormat="false" ht="15" hidden="false" customHeight="false" outlineLevel="0" collapsed="false">
      <c r="A171" s="10"/>
      <c r="B171" s="11" t="str">
        <f aca="true">IF(ISBLANK(A171),"",INT(A171-NOW())&amp;" hari lagi")</f>
        <v/>
      </c>
      <c r="C171" s="12"/>
      <c r="D171" s="12"/>
      <c r="E171" s="12"/>
      <c r="F171" s="12"/>
      <c r="G171" s="12"/>
      <c r="H171" s="12"/>
      <c r="I171" s="12"/>
      <c r="K171" s="9" t="str">
        <f aca="false">IF(ISNUMBER(A171),INT(A171),"")</f>
        <v/>
      </c>
    </row>
    <row r="172" customFormat="false" ht="15" hidden="false" customHeight="false" outlineLevel="0" collapsed="false">
      <c r="A172" s="10"/>
      <c r="B172" s="11" t="str">
        <f aca="true">IF(ISBLANK(A172),"",INT(A172-NOW())&amp;" hari lagi")</f>
        <v/>
      </c>
      <c r="C172" s="12"/>
      <c r="D172" s="12"/>
      <c r="E172" s="12"/>
      <c r="F172" s="12"/>
      <c r="G172" s="12"/>
      <c r="H172" s="12"/>
      <c r="I172" s="12"/>
      <c r="K172" s="9" t="str">
        <f aca="false">IF(ISNUMBER(A172),INT(A172),"")</f>
        <v/>
      </c>
    </row>
    <row r="173" customFormat="false" ht="15" hidden="false" customHeight="false" outlineLevel="0" collapsed="false">
      <c r="A173" s="10"/>
      <c r="B173" s="11" t="str">
        <f aca="true">IF(ISBLANK(A173),"",INT(A173-NOW())&amp;" hari lagi")</f>
        <v/>
      </c>
      <c r="C173" s="12"/>
      <c r="D173" s="12"/>
      <c r="E173" s="12"/>
      <c r="F173" s="12"/>
      <c r="G173" s="12"/>
      <c r="H173" s="12"/>
      <c r="I173" s="12"/>
      <c r="K173" s="9" t="str">
        <f aca="false">IF(ISNUMBER(A173),INT(A173),"")</f>
        <v/>
      </c>
    </row>
    <row r="174" customFormat="false" ht="15" hidden="false" customHeight="false" outlineLevel="0" collapsed="false">
      <c r="A174" s="10"/>
      <c r="B174" s="11" t="str">
        <f aca="true">IF(ISBLANK(A174),"",INT(A174-NOW())&amp;" hari lagi")</f>
        <v/>
      </c>
      <c r="C174" s="12"/>
      <c r="D174" s="12"/>
      <c r="E174" s="12"/>
      <c r="F174" s="12"/>
      <c r="G174" s="12"/>
      <c r="H174" s="12"/>
      <c r="I174" s="12"/>
      <c r="K174" s="9" t="str">
        <f aca="false">IF(ISNUMBER(A174),INT(A174),"")</f>
        <v/>
      </c>
    </row>
    <row r="175" customFormat="false" ht="15" hidden="false" customHeight="false" outlineLevel="0" collapsed="false">
      <c r="A175" s="10"/>
      <c r="B175" s="11" t="str">
        <f aca="true">IF(ISBLANK(A175),"",INT(A175-NOW())&amp;" hari lagi")</f>
        <v/>
      </c>
      <c r="C175" s="12"/>
      <c r="D175" s="12"/>
      <c r="E175" s="12"/>
      <c r="F175" s="12"/>
      <c r="G175" s="12"/>
      <c r="H175" s="12"/>
      <c r="I175" s="12"/>
      <c r="K175" s="9" t="str">
        <f aca="false">IF(ISNUMBER(A175),INT(A175),"")</f>
        <v/>
      </c>
    </row>
    <row r="176" customFormat="false" ht="15" hidden="false" customHeight="false" outlineLevel="0" collapsed="false">
      <c r="A176" s="10"/>
      <c r="B176" s="11" t="str">
        <f aca="true">IF(ISBLANK(A176),"",INT(A176-NOW())&amp;" hari lagi")</f>
        <v/>
      </c>
      <c r="C176" s="12"/>
      <c r="D176" s="12"/>
      <c r="E176" s="12"/>
      <c r="F176" s="12"/>
      <c r="G176" s="12"/>
      <c r="H176" s="12"/>
      <c r="I176" s="12"/>
      <c r="K176" s="9" t="str">
        <f aca="false">IF(ISNUMBER(A176),INT(A176),"")</f>
        <v/>
      </c>
    </row>
    <row r="177" customFormat="false" ht="15" hidden="false" customHeight="false" outlineLevel="0" collapsed="false">
      <c r="A177" s="10"/>
      <c r="B177" s="11" t="str">
        <f aca="true">IF(ISBLANK(A177),"",INT(A177-NOW())&amp;" hari lagi")</f>
        <v/>
      </c>
      <c r="C177" s="12"/>
      <c r="D177" s="12"/>
      <c r="E177" s="12"/>
      <c r="F177" s="12"/>
      <c r="G177" s="12"/>
      <c r="H177" s="12"/>
      <c r="I177" s="12"/>
      <c r="K177" s="9" t="str">
        <f aca="false">IF(ISNUMBER(A177),INT(A177),"")</f>
        <v/>
      </c>
    </row>
    <row r="178" customFormat="false" ht="15" hidden="false" customHeight="false" outlineLevel="0" collapsed="false">
      <c r="A178" s="10"/>
      <c r="B178" s="11" t="str">
        <f aca="true">IF(ISBLANK(A178),"",INT(A178-NOW())&amp;" hari lagi")</f>
        <v/>
      </c>
      <c r="C178" s="12"/>
      <c r="D178" s="12"/>
      <c r="E178" s="12"/>
      <c r="F178" s="12"/>
      <c r="G178" s="12"/>
      <c r="H178" s="12"/>
      <c r="I178" s="12"/>
      <c r="K178" s="9" t="str">
        <f aca="false">IF(ISNUMBER(A178),INT(A178),"")</f>
        <v/>
      </c>
    </row>
    <row r="179" customFormat="false" ht="15" hidden="false" customHeight="false" outlineLevel="0" collapsed="false">
      <c r="A179" s="10"/>
      <c r="B179" s="11" t="str">
        <f aca="true">IF(ISBLANK(A179),"",INT(A179-NOW())&amp;" hari lagi")</f>
        <v/>
      </c>
      <c r="C179" s="12"/>
      <c r="D179" s="12"/>
      <c r="E179" s="12"/>
      <c r="F179" s="12"/>
      <c r="G179" s="12"/>
      <c r="H179" s="12"/>
      <c r="I179" s="12"/>
      <c r="K179" s="9" t="str">
        <f aca="false">IF(ISNUMBER(A179),INT(A179),"")</f>
        <v/>
      </c>
    </row>
    <row r="180" customFormat="false" ht="15" hidden="false" customHeight="false" outlineLevel="0" collapsed="false">
      <c r="A180" s="10"/>
      <c r="B180" s="11" t="str">
        <f aca="true">IF(ISBLANK(A180),"",INT(A180-NOW())&amp;" hari lagi")</f>
        <v/>
      </c>
      <c r="C180" s="12"/>
      <c r="D180" s="12"/>
      <c r="E180" s="12"/>
      <c r="F180" s="12"/>
      <c r="G180" s="12"/>
      <c r="H180" s="12"/>
      <c r="I180" s="12"/>
      <c r="K180" s="9" t="str">
        <f aca="false">IF(ISNUMBER(A180),INT(A180),"")</f>
        <v/>
      </c>
    </row>
    <row r="181" customFormat="false" ht="15" hidden="false" customHeight="false" outlineLevel="0" collapsed="false">
      <c r="A181" s="10"/>
      <c r="B181" s="11" t="str">
        <f aca="true">IF(ISBLANK(A181),"",INT(A181-NOW())&amp;" hari lagi")</f>
        <v/>
      </c>
      <c r="C181" s="12"/>
      <c r="D181" s="12"/>
      <c r="E181" s="12"/>
      <c r="F181" s="12"/>
      <c r="G181" s="12"/>
      <c r="H181" s="12"/>
      <c r="I181" s="12"/>
      <c r="K181" s="9" t="str">
        <f aca="false">IF(ISNUMBER(A181),INT(A181),"")</f>
        <v/>
      </c>
    </row>
    <row r="182" customFormat="false" ht="15" hidden="false" customHeight="false" outlineLevel="0" collapsed="false">
      <c r="A182" s="10"/>
      <c r="B182" s="11" t="str">
        <f aca="true">IF(ISBLANK(A182),"",INT(A182-NOW())&amp;" hari lagi")</f>
        <v/>
      </c>
      <c r="C182" s="12"/>
      <c r="D182" s="12"/>
      <c r="E182" s="12"/>
      <c r="F182" s="12"/>
      <c r="G182" s="12"/>
      <c r="H182" s="12"/>
      <c r="I182" s="12"/>
      <c r="K182" s="9" t="str">
        <f aca="false">IF(ISNUMBER(A182),INT(A182),"")</f>
        <v/>
      </c>
    </row>
    <row r="183" customFormat="false" ht="15" hidden="false" customHeight="false" outlineLevel="0" collapsed="false">
      <c r="A183" s="10"/>
      <c r="B183" s="11" t="str">
        <f aca="true">IF(ISBLANK(A183),"",INT(A183-NOW())&amp;" hari lagi")</f>
        <v/>
      </c>
      <c r="C183" s="12"/>
      <c r="D183" s="12"/>
      <c r="E183" s="12"/>
      <c r="F183" s="12"/>
      <c r="G183" s="12"/>
      <c r="H183" s="12"/>
      <c r="I183" s="12"/>
      <c r="K183" s="9" t="str">
        <f aca="false">IF(ISNUMBER(A183),INT(A183),"")</f>
        <v/>
      </c>
    </row>
    <row r="184" customFormat="false" ht="15" hidden="false" customHeight="false" outlineLevel="0" collapsed="false">
      <c r="A184" s="10"/>
      <c r="B184" s="11" t="str">
        <f aca="true">IF(ISBLANK(A184),"",INT(A184-NOW())&amp;" hari lagi")</f>
        <v/>
      </c>
      <c r="C184" s="12"/>
      <c r="D184" s="12"/>
      <c r="E184" s="12"/>
      <c r="F184" s="12"/>
      <c r="G184" s="12"/>
      <c r="H184" s="12"/>
      <c r="I184" s="12"/>
      <c r="K184" s="9" t="str">
        <f aca="false">IF(ISNUMBER(A184),INT(A184),"")</f>
        <v/>
      </c>
    </row>
    <row r="185" customFormat="false" ht="15" hidden="false" customHeight="false" outlineLevel="0" collapsed="false">
      <c r="A185" s="10"/>
      <c r="B185" s="11" t="str">
        <f aca="true">IF(ISBLANK(A185),"",INT(A185-NOW())&amp;" hari lagi")</f>
        <v/>
      </c>
      <c r="C185" s="12"/>
      <c r="D185" s="12"/>
      <c r="E185" s="12"/>
      <c r="F185" s="12"/>
      <c r="G185" s="12"/>
      <c r="H185" s="12"/>
      <c r="I185" s="12"/>
      <c r="K185" s="9" t="str">
        <f aca="false">IF(ISNUMBER(A185),INT(A185),"")</f>
        <v/>
      </c>
    </row>
    <row r="186" customFormat="false" ht="15" hidden="false" customHeight="false" outlineLevel="0" collapsed="false">
      <c r="A186" s="10"/>
      <c r="B186" s="11" t="str">
        <f aca="true">IF(ISBLANK(A186),"",INT(A186-NOW())&amp;" hari lagi")</f>
        <v/>
      </c>
      <c r="C186" s="12"/>
      <c r="D186" s="12"/>
      <c r="E186" s="12"/>
      <c r="F186" s="12"/>
      <c r="G186" s="12"/>
      <c r="H186" s="12"/>
      <c r="I186" s="12"/>
      <c r="K186" s="9" t="str">
        <f aca="false">IF(ISNUMBER(A186),INT(A186),"")</f>
        <v/>
      </c>
    </row>
    <row r="187" customFormat="false" ht="15" hidden="false" customHeight="false" outlineLevel="0" collapsed="false">
      <c r="A187" s="10"/>
      <c r="B187" s="11" t="str">
        <f aca="true">IF(ISBLANK(A187),"",INT(A187-NOW())&amp;" hari lagi")</f>
        <v/>
      </c>
      <c r="C187" s="12"/>
      <c r="D187" s="12"/>
      <c r="E187" s="12"/>
      <c r="F187" s="12"/>
      <c r="G187" s="12"/>
      <c r="H187" s="12"/>
      <c r="I187" s="12"/>
      <c r="K187" s="9" t="str">
        <f aca="false">IF(ISNUMBER(A187),INT(A187),"")</f>
        <v/>
      </c>
    </row>
    <row r="188" customFormat="false" ht="15" hidden="false" customHeight="false" outlineLevel="0" collapsed="false">
      <c r="A188" s="10"/>
      <c r="B188" s="11" t="str">
        <f aca="true">IF(ISBLANK(A188),"",INT(A188-NOW())&amp;" hari lagi")</f>
        <v/>
      </c>
      <c r="C188" s="12"/>
      <c r="D188" s="12"/>
      <c r="E188" s="12"/>
      <c r="F188" s="12"/>
      <c r="G188" s="12"/>
      <c r="H188" s="12"/>
      <c r="I188" s="12"/>
      <c r="K188" s="9" t="str">
        <f aca="false">IF(ISNUMBER(A188),INT(A188),"")</f>
        <v/>
      </c>
    </row>
    <row r="189" customFormat="false" ht="15" hidden="false" customHeight="false" outlineLevel="0" collapsed="false">
      <c r="A189" s="10"/>
      <c r="B189" s="11" t="str">
        <f aca="true">IF(ISBLANK(A189),"",INT(A189-NOW())&amp;" hari lagi")</f>
        <v/>
      </c>
      <c r="C189" s="12"/>
      <c r="D189" s="12"/>
      <c r="E189" s="12"/>
      <c r="F189" s="12"/>
      <c r="G189" s="12"/>
      <c r="H189" s="12"/>
      <c r="I189" s="12"/>
      <c r="K189" s="9" t="str">
        <f aca="false">IF(ISNUMBER(A189),INT(A189),"")</f>
        <v/>
      </c>
    </row>
    <row r="190" customFormat="false" ht="15" hidden="false" customHeight="false" outlineLevel="0" collapsed="false">
      <c r="A190" s="10"/>
      <c r="B190" s="11" t="str">
        <f aca="true">IF(ISBLANK(A190),"",INT(A190-NOW())&amp;" hari lagi")</f>
        <v/>
      </c>
      <c r="C190" s="12"/>
      <c r="D190" s="12"/>
      <c r="E190" s="12"/>
      <c r="F190" s="12"/>
      <c r="G190" s="12"/>
      <c r="H190" s="12"/>
      <c r="I190" s="12"/>
      <c r="K190" s="9" t="str">
        <f aca="false">IF(ISNUMBER(A190),INT(A190),"")</f>
        <v/>
      </c>
    </row>
    <row r="191" customFormat="false" ht="15" hidden="false" customHeight="false" outlineLevel="0" collapsed="false">
      <c r="A191" s="10"/>
      <c r="B191" s="11" t="str">
        <f aca="true">IF(ISBLANK(A191),"",INT(A191-NOW())&amp;" hari lagi")</f>
        <v/>
      </c>
      <c r="C191" s="12"/>
      <c r="D191" s="12"/>
      <c r="E191" s="12"/>
      <c r="F191" s="12"/>
      <c r="G191" s="12"/>
      <c r="H191" s="12"/>
      <c r="I191" s="12"/>
      <c r="K191" s="9" t="str">
        <f aca="false">IF(ISNUMBER(A191),INT(A191),"")</f>
        <v/>
      </c>
    </row>
    <row r="192" customFormat="false" ht="15" hidden="false" customHeight="false" outlineLevel="0" collapsed="false">
      <c r="A192" s="10"/>
      <c r="B192" s="11" t="str">
        <f aca="true">IF(ISBLANK(A192),"",INT(A192-NOW())&amp;" hari lagi")</f>
        <v/>
      </c>
      <c r="C192" s="12"/>
      <c r="D192" s="12"/>
      <c r="E192" s="12"/>
      <c r="F192" s="12"/>
      <c r="G192" s="12"/>
      <c r="H192" s="12"/>
      <c r="I192" s="12"/>
      <c r="K192" s="9" t="str">
        <f aca="false">IF(ISNUMBER(A192),INT(A192),"")</f>
        <v/>
      </c>
    </row>
    <row r="193" customFormat="false" ht="15" hidden="false" customHeight="false" outlineLevel="0" collapsed="false">
      <c r="A193" s="10"/>
      <c r="B193" s="11" t="str">
        <f aca="true">IF(ISBLANK(A193),"",INT(A193-NOW())&amp;" hari lagi")</f>
        <v/>
      </c>
      <c r="C193" s="12"/>
      <c r="D193" s="12"/>
      <c r="E193" s="12"/>
      <c r="F193" s="12"/>
      <c r="G193" s="12"/>
      <c r="H193" s="12"/>
      <c r="I193" s="12"/>
      <c r="K193" s="9" t="str">
        <f aca="false">IF(ISNUMBER(A193),INT(A193),"")</f>
        <v/>
      </c>
    </row>
    <row r="194" customFormat="false" ht="15" hidden="false" customHeight="false" outlineLevel="0" collapsed="false">
      <c r="A194" s="10"/>
      <c r="B194" s="11" t="str">
        <f aca="true">IF(ISBLANK(A194),"",INT(A194-NOW())&amp;" hari lagi")</f>
        <v/>
      </c>
      <c r="C194" s="12"/>
      <c r="D194" s="12"/>
      <c r="E194" s="12"/>
      <c r="F194" s="12"/>
      <c r="G194" s="12"/>
      <c r="H194" s="12"/>
      <c r="I194" s="12"/>
      <c r="K194" s="9" t="str">
        <f aca="false">IF(ISNUMBER(A194),INT(A194),"")</f>
        <v/>
      </c>
    </row>
    <row r="195" customFormat="false" ht="15" hidden="false" customHeight="false" outlineLevel="0" collapsed="false">
      <c r="A195" s="10"/>
      <c r="B195" s="11" t="str">
        <f aca="true">IF(ISBLANK(A195),"",INT(A195-NOW())&amp;" hari lagi")</f>
        <v/>
      </c>
      <c r="C195" s="12"/>
      <c r="D195" s="12"/>
      <c r="E195" s="12"/>
      <c r="F195" s="12"/>
      <c r="G195" s="12"/>
      <c r="H195" s="12"/>
      <c r="I195" s="12"/>
      <c r="K195" s="9" t="str">
        <f aca="false">IF(ISNUMBER(A195),INT(A195),"")</f>
        <v/>
      </c>
    </row>
    <row r="196" customFormat="false" ht="15" hidden="false" customHeight="false" outlineLevel="0" collapsed="false">
      <c r="A196" s="10"/>
      <c r="B196" s="11" t="str">
        <f aca="true">IF(ISBLANK(A196),"",INT(A196-NOW())&amp;" hari lagi")</f>
        <v/>
      </c>
      <c r="C196" s="12"/>
      <c r="D196" s="12"/>
      <c r="E196" s="12"/>
      <c r="F196" s="12"/>
      <c r="G196" s="12"/>
      <c r="H196" s="12"/>
      <c r="I196" s="12"/>
      <c r="K196" s="9" t="str">
        <f aca="false">IF(ISNUMBER(A196),INT(A196),"")</f>
        <v/>
      </c>
    </row>
    <row r="197" customFormat="false" ht="15" hidden="false" customHeight="false" outlineLevel="0" collapsed="false">
      <c r="A197" s="10"/>
      <c r="B197" s="11" t="str">
        <f aca="true">IF(ISBLANK(A197),"",INT(A197-NOW())&amp;" hari lagi")</f>
        <v/>
      </c>
      <c r="C197" s="12"/>
      <c r="D197" s="12"/>
      <c r="E197" s="12"/>
      <c r="F197" s="12"/>
      <c r="G197" s="12"/>
      <c r="H197" s="12"/>
      <c r="I197" s="12"/>
      <c r="K197" s="9" t="str">
        <f aca="false">IF(ISNUMBER(A197),INT(A197),"")</f>
        <v/>
      </c>
    </row>
    <row r="198" customFormat="false" ht="15" hidden="false" customHeight="false" outlineLevel="0" collapsed="false">
      <c r="A198" s="10"/>
      <c r="B198" s="11" t="str">
        <f aca="true">IF(ISBLANK(A198),"",INT(A198-NOW())&amp;" hari lagi")</f>
        <v/>
      </c>
      <c r="C198" s="12"/>
      <c r="D198" s="12"/>
      <c r="E198" s="12"/>
      <c r="F198" s="12"/>
      <c r="G198" s="12"/>
      <c r="H198" s="12"/>
      <c r="I198" s="12"/>
      <c r="K198" s="9" t="str">
        <f aca="false">IF(ISNUMBER(A198),INT(A198),"")</f>
        <v/>
      </c>
    </row>
    <row r="199" customFormat="false" ht="15" hidden="false" customHeight="false" outlineLevel="0" collapsed="false">
      <c r="A199" s="10"/>
      <c r="B199" s="11" t="str">
        <f aca="true">IF(ISBLANK(A199),"",INT(A199-NOW())&amp;" hari lagi")</f>
        <v/>
      </c>
      <c r="C199" s="12"/>
      <c r="D199" s="12"/>
      <c r="E199" s="12"/>
      <c r="F199" s="12"/>
      <c r="G199" s="12"/>
      <c r="H199" s="12"/>
      <c r="I199" s="12"/>
      <c r="K199" s="9" t="str">
        <f aca="false">IF(ISNUMBER(A199),INT(A199),"")</f>
        <v/>
      </c>
    </row>
    <row r="200" customFormat="false" ht="15" hidden="false" customHeight="false" outlineLevel="0" collapsed="false">
      <c r="A200" s="10"/>
      <c r="B200" s="11" t="str">
        <f aca="true">IF(ISBLANK(A200),"",INT(A200-NOW())&amp;" hari lagi")</f>
        <v/>
      </c>
      <c r="C200" s="12"/>
      <c r="D200" s="12"/>
      <c r="E200" s="12"/>
      <c r="F200" s="12"/>
      <c r="G200" s="12"/>
      <c r="H200" s="12"/>
      <c r="I200" s="12"/>
      <c r="K200" s="9" t="str">
        <f aca="false">IF(ISNUMBER(A200),INT(A200),"")</f>
        <v/>
      </c>
    </row>
    <row r="201" customFormat="false" ht="15" hidden="false" customHeight="false" outlineLevel="0" collapsed="false">
      <c r="A201" s="10"/>
      <c r="B201" s="11" t="str">
        <f aca="true">IF(ISBLANK(A201),"",INT(A201-NOW())&amp;" hari lagi")</f>
        <v/>
      </c>
      <c r="C201" s="12"/>
      <c r="D201" s="12"/>
      <c r="E201" s="12"/>
      <c r="F201" s="12"/>
      <c r="G201" s="12"/>
      <c r="H201" s="12"/>
      <c r="I201" s="12"/>
      <c r="K201" s="9" t="str">
        <f aca="false">IF(ISNUMBER(A201),INT(A201),"")</f>
        <v/>
      </c>
    </row>
    <row r="202" customFormat="false" ht="15" hidden="false" customHeight="false" outlineLevel="0" collapsed="false">
      <c r="A202" s="10"/>
      <c r="B202" s="11" t="str">
        <f aca="true">IF(ISBLANK(A202),"",INT(A202-NOW())&amp;" hari lagi")</f>
        <v/>
      </c>
      <c r="C202" s="12"/>
      <c r="D202" s="12"/>
      <c r="E202" s="12"/>
      <c r="F202" s="12"/>
      <c r="G202" s="12"/>
      <c r="H202" s="12"/>
      <c r="I202" s="12"/>
      <c r="K202" s="9" t="str">
        <f aca="false">IF(ISNUMBER(A202),INT(A202),"")</f>
        <v/>
      </c>
    </row>
    <row r="203" customFormat="false" ht="15" hidden="false" customHeight="false" outlineLevel="0" collapsed="false">
      <c r="A203" s="10"/>
      <c r="B203" s="11" t="str">
        <f aca="true">IF(ISBLANK(A203),"",INT(A203-NOW())&amp;" hari lagi")</f>
        <v/>
      </c>
      <c r="C203" s="12"/>
      <c r="D203" s="12"/>
      <c r="E203" s="12"/>
      <c r="F203" s="12"/>
      <c r="G203" s="12"/>
      <c r="H203" s="12"/>
      <c r="I203" s="12"/>
      <c r="K203" s="9" t="str">
        <f aca="false">IF(ISNUMBER(A203),INT(A203),"")</f>
        <v/>
      </c>
    </row>
    <row r="204" customFormat="false" ht="15" hidden="false" customHeight="false" outlineLevel="0" collapsed="false">
      <c r="A204" s="10"/>
      <c r="B204" s="11" t="str">
        <f aca="true">IF(ISBLANK(A204),"",INT(A204-NOW())&amp;" hari lagi")</f>
        <v/>
      </c>
      <c r="C204" s="12"/>
      <c r="D204" s="12"/>
      <c r="E204" s="12"/>
      <c r="F204" s="12"/>
      <c r="G204" s="12"/>
      <c r="H204" s="12"/>
      <c r="I204" s="12"/>
      <c r="K204" s="9" t="str">
        <f aca="false">IF(ISNUMBER(A204),INT(A204),"")</f>
        <v/>
      </c>
    </row>
  </sheetData>
  <sheetProtection sheet="true" formatCells="false" formatColumns="false" formatRows="false" sort="false" autoFilter="false"/>
  <conditionalFormatting sqref="D5:D204">
    <cfRule type="expression" priority="2" aboveAverage="0" equalAverage="0" bottom="0" percent="0" rank="0" text="" dxfId="9">
      <formula>AND(D5&lt;&gt;"",D5=INDEX(Pillars,1))</formula>
    </cfRule>
    <cfRule type="expression" priority="3" aboveAverage="0" equalAverage="0" bottom="0" percent="0" rank="0" text="" dxfId="10">
      <formula>AND(D5&lt;&gt;"",D5=INDEX(Pillars,2))</formula>
    </cfRule>
    <cfRule type="expression" priority="4" aboveAverage="0" equalAverage="0" bottom="0" percent="0" rank="0" text="" dxfId="11">
      <formula>AND(D5&lt;&gt;"",D5=INDEX(Pillars,3))</formula>
    </cfRule>
  </conditionalFormatting>
  <conditionalFormatting sqref="I5:I204">
    <cfRule type="expression" priority="5" aboveAverage="0" equalAverage="0" bottom="0" percent="0" rank="0" text="" dxfId="12">
      <formula>AND(I5&lt;&gt;"",I5=INDEX(Statuses,1))</formula>
    </cfRule>
    <cfRule type="expression" priority="6" aboveAverage="0" equalAverage="0" bottom="0" percent="0" rank="0" text="" dxfId="11">
      <formula>AND(I5&lt;&gt;"",I5=INDEX(Statuses,2))</formula>
    </cfRule>
    <cfRule type="expression" priority="7" aboveAverage="0" equalAverage="0" bottom="0" percent="0" rank="0" text="" dxfId="13">
      <formula>AND(I5&lt;&gt;"",I5=INDEX(Statuses,3))</formula>
    </cfRule>
    <cfRule type="expression" priority="8" aboveAverage="0" equalAverage="0" bottom="0" percent="0" rank="0" text="" dxfId="14">
      <formula>AND(I5&lt;&gt;"",I5=INDEX(Statuses,4))</formula>
    </cfRule>
    <cfRule type="expression" priority="9" aboveAverage="0" equalAverage="0" bottom="0" percent="0" rank="0" text="" dxfId="15">
      <formula>AND(I5&lt;&gt;"",I5=INDEX(Statuses,5))</formula>
    </cfRule>
  </conditionalFormatting>
  <dataValidations count="5">
    <dataValidation allowBlank="true" errorStyle="stop" operator="between" showDropDown="false" showErrorMessage="false" showInputMessage="false" sqref="C5:C204" type="list">
      <formula1>Channels</formula1>
      <formula2>0</formula2>
    </dataValidation>
    <dataValidation allowBlank="true" errorStyle="stop" operator="between" showDropDown="false" showErrorMessage="false" showInputMessage="false" sqref="D5:D204" type="list">
      <formula1>Pillars</formula1>
      <formula2>0</formula2>
    </dataValidation>
    <dataValidation allowBlank="true" errorStyle="stop" operator="between" showDropDown="false" showErrorMessage="false" showInputMessage="false" sqref="E5:E204" type="list">
      <formula1>Formats</formula1>
      <formula2>0</formula2>
    </dataValidation>
    <dataValidation allowBlank="true" errorStyle="stop" operator="between" showDropDown="false" showErrorMessage="false" showInputMessage="false" sqref="I5:I204" type="list">
      <formula1>Statuses</formula1>
      <formula2>0</formula2>
    </dataValidation>
    <dataValidation allowBlank="true" errorStyle="stop" operator="greaterThan" showDropDown="false" showErrorMessage="false" showInputMessage="false" sqref="A5:A204" type="decimal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"Kalender Bulanan — "&amp;CHOOSE(SelMonth,"Januari","Februari","Maret","April","Mei","Juni","Juli","Agustus","September","Oktober","November","Desember")&amp;" "&amp;SelYear</f>
        <v>Kalender Bulanan — November 2026</v>
      </c>
    </row>
    <row r="2" customFormat="false" ht="15" hidden="false" customHeight="false" outlineLevel="0" collapsed="false">
      <c r="A2" s="2" t="s">
        <v>100</v>
      </c>
    </row>
    <row r="3" customFormat="false" ht="15" hidden="false" customHeight="false" outlineLevel="0" collapsed="false">
      <c r="A3" s="13" t="s">
        <v>101</v>
      </c>
      <c r="B3" s="14" t="str">
        <f aca="false">INDEX(Pillars,1)</f>
        <v>Edukasi</v>
      </c>
      <c r="C3" s="15" t="str">
        <f aca="false">INDEX(Pillars,2)</f>
        <v>Interaksi</v>
      </c>
      <c r="D3" s="16" t="str">
        <f aca="false">INDEX(Pillars,3)</f>
        <v>Promosi</v>
      </c>
    </row>
    <row r="4" customFormat="false" ht="15" hidden="false" customHeight="false" outlineLevel="0" collapsed="false">
      <c r="A4" s="4" t="s">
        <v>102</v>
      </c>
      <c r="B4" s="4" t="s">
        <v>103</v>
      </c>
      <c r="C4" s="4" t="s">
        <v>104</v>
      </c>
      <c r="D4" s="4" t="s">
        <v>105</v>
      </c>
      <c r="E4" s="4" t="s">
        <v>106</v>
      </c>
      <c r="F4" s="4" t="s">
        <v>107</v>
      </c>
      <c r="G4" s="17" t="s">
        <v>108</v>
      </c>
      <c r="H4" s="17" t="s">
        <v>109</v>
      </c>
    </row>
    <row r="5" customFormat="false" ht="18" hidden="false" customHeight="true" outlineLevel="0" collapsed="false">
      <c r="A5" s="18" t="str">
        <f aca="false">IF(AND(MONTH((GridStart+0))&lt;&gt;SelMonth,MONTH((GridStart+0)+6)&lt;&gt;SelMonth),"","Pekan "&amp;INT(((GridStart+0)+3-DATE(YEAR((GridStart+0)+3),1,1))/7)+1)</f>
        <v>Pekan 44</v>
      </c>
      <c r="B5" s="19" t="str">
        <f aca="false">IF(MONTH((GridStart+0))=SelMonth,(GridStart+0),"")</f>
        <v/>
      </c>
      <c r="C5" s="19" t="str">
        <f aca="false">IF(MONTH((GridStart+1))=SelMonth,(GridStart+1),"")</f>
        <v/>
      </c>
      <c r="D5" s="19" t="str">
        <f aca="false">IF(MONTH((GridStart+2))=SelMonth,(GridStart+2),"")</f>
        <v/>
      </c>
      <c r="E5" s="19" t="str">
        <f aca="false">IF(MONTH((GridStart+3))=SelMonth,(GridStart+3),"")</f>
        <v/>
      </c>
      <c r="F5" s="19" t="str">
        <f aca="false">IF(MONTH((GridStart+4))=SelMonth,(GridStart+4),"")</f>
        <v/>
      </c>
      <c r="G5" s="20" t="str">
        <f aca="false">IF(MONTH((GridStart+5))=SelMonth,(GridStart+5),"")</f>
        <v/>
      </c>
      <c r="H5" s="20" t="n">
        <f aca="false">IF(MONTH((GridStart+6))=SelMonth,(GridStart+6),"")</f>
        <v>46327</v>
      </c>
    </row>
    <row r="6" customFormat="false" ht="15" hidden="false" customHeight="true" outlineLevel="0" collapsed="false">
      <c r="A6" s="21" t="s">
        <v>110</v>
      </c>
      <c r="B6" s="22" t="str">
        <f aca="false">IF(B5="","",IFERROR(INDEX(Kalender_Konten_Utama!$D$5:$D$204,MATCH(B5,Kalender_Konten_Utama!$K$5:$K$204,0)),""))</f>
        <v/>
      </c>
      <c r="C6" s="22" t="str">
        <f aca="false">IF(C5="","",IFERROR(INDEX(Kalender_Konten_Utama!$D$5:$D$204,MATCH(C5,Kalender_Konten_Utama!$K$5:$K$204,0)),""))</f>
        <v/>
      </c>
      <c r="D6" s="22" t="str">
        <f aca="false">IF(D5="","",IFERROR(INDEX(Kalender_Konten_Utama!$D$5:$D$204,MATCH(D5,Kalender_Konten_Utama!$K$5:$K$204,0)),""))</f>
        <v/>
      </c>
      <c r="E6" s="22" t="str">
        <f aca="false">IF(E5="","",IFERROR(INDEX(Kalender_Konten_Utama!$D$5:$D$204,MATCH(E5,Kalender_Konten_Utama!$K$5:$K$204,0)),""))</f>
        <v/>
      </c>
      <c r="F6" s="22" t="str">
        <f aca="false">IF(F5="","",IFERROR(INDEX(Kalender_Konten_Utama!$D$5:$D$204,MATCH(F5,Kalender_Konten_Utama!$K$5:$K$204,0)),""))</f>
        <v/>
      </c>
      <c r="G6" s="23" t="str">
        <f aca="false">IF(G5="","",IFERROR(INDEX(Kalender_Konten_Utama!$D$5:$D$204,MATCH(G5,Kalender_Konten_Utama!$K$5:$K$204,0)),""))</f>
        <v/>
      </c>
      <c r="H6" s="23" t="str">
        <f aca="false">IF(H5="","",IFERROR(INDEX(Kalender_Konten_Utama!$D$5:$D$204,MATCH(H5,Kalender_Konten_Utama!$K$5:$K$204,0)),""))</f>
        <v/>
      </c>
    </row>
    <row r="7" customFormat="false" ht="43.5" hidden="false" customHeight="true" outlineLevel="0" collapsed="false">
      <c r="A7" s="21" t="s">
        <v>111</v>
      </c>
      <c r="B7" s="24" t="str">
        <f aca="false">IF(B5="","",IFERROR(INDEX(Kalender_Konten_Utama!$F$5:$F$204,MATCH(B5,Kalender_Konten_Utama!$K$5:$K$204,0)),""))</f>
        <v/>
      </c>
      <c r="C7" s="24" t="str">
        <f aca="false">IF(C5="","",IFERROR(INDEX(Kalender_Konten_Utama!$F$5:$F$204,MATCH(C5,Kalender_Konten_Utama!$K$5:$K$204,0)),""))</f>
        <v/>
      </c>
      <c r="D7" s="24" t="str">
        <f aca="false">IF(D5="","",IFERROR(INDEX(Kalender_Konten_Utama!$F$5:$F$204,MATCH(D5,Kalender_Konten_Utama!$K$5:$K$204,0)),""))</f>
        <v/>
      </c>
      <c r="E7" s="24" t="str">
        <f aca="false">IF(E5="","",IFERROR(INDEX(Kalender_Konten_Utama!$F$5:$F$204,MATCH(E5,Kalender_Konten_Utama!$K$5:$K$204,0)),""))</f>
        <v/>
      </c>
      <c r="F7" s="24" t="str">
        <f aca="false">IF(F5="","",IFERROR(INDEX(Kalender_Konten_Utama!$F$5:$F$204,MATCH(F5,Kalender_Konten_Utama!$K$5:$K$204,0)),""))</f>
        <v/>
      </c>
      <c r="G7" s="25" t="str">
        <f aca="false">IF(G5="","",IFERROR(INDEX(Kalender_Konten_Utama!$F$5:$F$204,MATCH(G5,Kalender_Konten_Utama!$K$5:$K$204,0)),""))</f>
        <v/>
      </c>
      <c r="H7" s="25" t="str">
        <f aca="false">IF(H5="","",IFERROR(INDEX(Kalender_Konten_Utama!$F$5:$F$204,MATCH(H5,Kalender_Konten_Utama!$K$5:$K$204,0)),""))</f>
        <v/>
      </c>
    </row>
    <row r="8" customFormat="false" ht="27.75" hidden="false" customHeight="true" outlineLevel="0" collapsed="false">
      <c r="A8" s="26" t="s">
        <v>112</v>
      </c>
      <c r="B8" s="27" t="str">
        <f aca="false">IF(B5="","",IFERROR(INDEX(Kalender_Konten_Utama!$E$5:$E$204,MATCH(B5,Kalender_Konten_Utama!$K$5:$K$204,0))&amp;" · "&amp;INDEX(Kalender_Konten_Utama!$C$5:$C$204,MATCH(B5,Kalender_Konten_Utama!$K$5:$K$204,0))&amp;IF(COUNTIF(Kalender_Konten_Utama!$K$5:$K$204,B5)&gt;1," (+"&amp;(COUNTIF(Kalender_Konten_Utama!$K$5:$K$204,B5)-1)&amp;")",""),""))</f>
        <v/>
      </c>
      <c r="C8" s="27" t="str">
        <f aca="false">IF(C5="","",IFERROR(INDEX(Kalender_Konten_Utama!$E$5:$E$204,MATCH(C5,Kalender_Konten_Utama!$K$5:$K$204,0))&amp;" · "&amp;INDEX(Kalender_Konten_Utama!$C$5:$C$204,MATCH(C5,Kalender_Konten_Utama!$K$5:$K$204,0))&amp;IF(COUNTIF(Kalender_Konten_Utama!$K$5:$K$204,C5)&gt;1," (+"&amp;(COUNTIF(Kalender_Konten_Utama!$K$5:$K$204,C5)-1)&amp;")",""),""))</f>
        <v/>
      </c>
      <c r="D8" s="27" t="str">
        <f aca="false">IF(D5="","",IFERROR(INDEX(Kalender_Konten_Utama!$E$5:$E$204,MATCH(D5,Kalender_Konten_Utama!$K$5:$K$204,0))&amp;" · "&amp;INDEX(Kalender_Konten_Utama!$C$5:$C$204,MATCH(D5,Kalender_Konten_Utama!$K$5:$K$204,0))&amp;IF(COUNTIF(Kalender_Konten_Utama!$K$5:$K$204,D5)&gt;1," (+"&amp;(COUNTIF(Kalender_Konten_Utama!$K$5:$K$204,D5)-1)&amp;")",""),""))</f>
        <v/>
      </c>
      <c r="E8" s="27" t="str">
        <f aca="false">IF(E5="","",IFERROR(INDEX(Kalender_Konten_Utama!$E$5:$E$204,MATCH(E5,Kalender_Konten_Utama!$K$5:$K$204,0))&amp;" · "&amp;INDEX(Kalender_Konten_Utama!$C$5:$C$204,MATCH(E5,Kalender_Konten_Utama!$K$5:$K$204,0))&amp;IF(COUNTIF(Kalender_Konten_Utama!$K$5:$K$204,E5)&gt;1," (+"&amp;(COUNTIF(Kalender_Konten_Utama!$K$5:$K$204,E5)-1)&amp;")",""),""))</f>
        <v/>
      </c>
      <c r="F8" s="27" t="str">
        <f aca="false">IF(F5="","",IFERROR(INDEX(Kalender_Konten_Utama!$E$5:$E$204,MATCH(F5,Kalender_Konten_Utama!$K$5:$K$204,0))&amp;" · "&amp;INDEX(Kalender_Konten_Utama!$C$5:$C$204,MATCH(F5,Kalender_Konten_Utama!$K$5:$K$204,0))&amp;IF(COUNTIF(Kalender_Konten_Utama!$K$5:$K$204,F5)&gt;1," (+"&amp;(COUNTIF(Kalender_Konten_Utama!$K$5:$K$204,F5)-1)&amp;")",""),""))</f>
        <v/>
      </c>
      <c r="G8" s="28" t="str">
        <f aca="false">IF(G5="","",IFERROR(INDEX(Kalender_Konten_Utama!$E$5:$E$204,MATCH(G5,Kalender_Konten_Utama!$K$5:$K$204,0))&amp;" · "&amp;INDEX(Kalender_Konten_Utama!$C$5:$C$204,MATCH(G5,Kalender_Konten_Utama!$K$5:$K$204,0))&amp;IF(COUNTIF(Kalender_Konten_Utama!$K$5:$K$204,G5)&gt;1," (+"&amp;(COUNTIF(Kalender_Konten_Utama!$K$5:$K$204,G5)-1)&amp;")",""),""))</f>
        <v/>
      </c>
      <c r="H8" s="28" t="str">
        <f aca="false">IF(H5="","",IFERROR(INDEX(Kalender_Konten_Utama!$E$5:$E$204,MATCH(H5,Kalender_Konten_Utama!$K$5:$K$204,0))&amp;" · "&amp;INDEX(Kalender_Konten_Utama!$C$5:$C$204,MATCH(H5,Kalender_Konten_Utama!$K$5:$K$204,0))&amp;IF(COUNTIF(Kalender_Konten_Utama!$K$5:$K$204,H5)&gt;1," (+"&amp;(COUNTIF(Kalender_Konten_Utama!$K$5:$K$204,H5)-1)&amp;")",""),""))</f>
        <v/>
      </c>
    </row>
    <row r="9" customFormat="false" ht="18" hidden="false" customHeight="true" outlineLevel="0" collapsed="false">
      <c r="A9" s="18" t="str">
        <f aca="false">IF(AND(MONTH((GridStart+7))&lt;&gt;SelMonth,MONTH((GridStart+7)+6)&lt;&gt;SelMonth),"","Pekan "&amp;INT(((GridStart+7)+3-DATE(YEAR((GridStart+7)+3),1,1))/7)+1)</f>
        <v>Pekan 45</v>
      </c>
      <c r="B9" s="19" t="n">
        <f aca="false">IF(MONTH((GridStart+7))=SelMonth,(GridStart+7),"")</f>
        <v>46328</v>
      </c>
      <c r="C9" s="19" t="n">
        <f aca="false">IF(MONTH((GridStart+8))=SelMonth,(GridStart+8),"")</f>
        <v>46329</v>
      </c>
      <c r="D9" s="19" t="n">
        <f aca="false">IF(MONTH((GridStart+9))=SelMonth,(GridStart+9),"")</f>
        <v>46330</v>
      </c>
      <c r="E9" s="19" t="n">
        <f aca="false">IF(MONTH((GridStart+10))=SelMonth,(GridStart+10),"")</f>
        <v>46331</v>
      </c>
      <c r="F9" s="19" t="n">
        <f aca="false">IF(MONTH((GridStart+11))=SelMonth,(GridStart+11),"")</f>
        <v>46332</v>
      </c>
      <c r="G9" s="20" t="n">
        <f aca="false">IF(MONTH((GridStart+12))=SelMonth,(GridStart+12),"")</f>
        <v>46333</v>
      </c>
      <c r="H9" s="20" t="n">
        <f aca="false">IF(MONTH((GridStart+13))=SelMonth,(GridStart+13),"")</f>
        <v>46334</v>
      </c>
    </row>
    <row r="10" customFormat="false" ht="15" hidden="false" customHeight="true" outlineLevel="0" collapsed="false">
      <c r="A10" s="21" t="s">
        <v>110</v>
      </c>
      <c r="B10" s="22" t="str">
        <f aca="false">IF(B9="","",IFERROR(INDEX(Kalender_Konten_Utama!$D$5:$D$204,MATCH(B9,Kalender_Konten_Utama!$K$5:$K$204,0)),""))</f>
        <v>Edukasi</v>
      </c>
      <c r="C10" s="22" t="str">
        <f aca="false">IF(C9="","",IFERROR(INDEX(Kalender_Konten_Utama!$D$5:$D$204,MATCH(C9,Kalender_Konten_Utama!$K$5:$K$204,0)),""))</f>
        <v>Edukasi</v>
      </c>
      <c r="D10" s="22" t="str">
        <f aca="false">IF(D9="","",IFERROR(INDEX(Kalender_Konten_Utama!$D$5:$D$204,MATCH(D9,Kalender_Konten_Utama!$K$5:$K$204,0)),""))</f>
        <v>Interaksi</v>
      </c>
      <c r="E10" s="22" t="str">
        <f aca="false">IF(E9="","",IFERROR(INDEX(Kalender_Konten_Utama!$D$5:$D$204,MATCH(E9,Kalender_Konten_Utama!$K$5:$K$204,0)),""))</f>
        <v>Edukasi</v>
      </c>
      <c r="F10" s="22" t="str">
        <f aca="false">IF(F9="","",IFERROR(INDEX(Kalender_Konten_Utama!$D$5:$D$204,MATCH(F9,Kalender_Konten_Utama!$K$5:$K$204,0)),""))</f>
        <v>Edukasi</v>
      </c>
      <c r="G10" s="23" t="str">
        <f aca="false">IF(G9="","",IFERROR(INDEX(Kalender_Konten_Utama!$D$5:$D$204,MATCH(G9,Kalender_Konten_Utama!$K$5:$K$204,0)),""))</f>
        <v>Edukasi</v>
      </c>
      <c r="H10" s="23" t="str">
        <f aca="false">IF(H9="","",IFERROR(INDEX(Kalender_Konten_Utama!$D$5:$D$204,MATCH(H9,Kalender_Konten_Utama!$K$5:$K$204,0)),""))</f>
        <v/>
      </c>
    </row>
    <row r="11" customFormat="false" ht="43.5" hidden="false" customHeight="true" outlineLevel="0" collapsed="false">
      <c r="A11" s="21" t="s">
        <v>111</v>
      </c>
      <c r="B11" s="24" t="str">
        <f aca="false">IF(B9="","",IFERROR(INDEX(Kalender_Konten_Utama!$F$5:$F$204,MATCH(B9,Kalender_Konten_Utama!$K$5:$K$204,0)),""))</f>
        <v>5 kesalahan saat menyeduh kopi manual di rumah</v>
      </c>
      <c r="C11" s="24" t="str">
        <f aca="false">IF(C9="","",IFERROR(INDEX(Kalender_Konten_Utama!$F$5:$F$204,MATCH(C9,Kalender_Konten_Utama!$K$5:$K$204,0)),""))</f>
        <v>Cara menimbang kopi dan air sebelum menyeduh</v>
      </c>
      <c r="D11" s="24" t="str">
        <f aca="false">IF(D9="","",IFERROR(INDEX(Kalender_Konten_Utama!$F$5:$F$204,MATCH(D9,Kalender_Konten_Utama!$K$5:$K$204,0)),""))</f>
        <v>Kopi pagi Anda: tubruk, V60, atau kopi susu gula aren?</v>
      </c>
      <c r="E11" s="24" t="str">
        <f aca="false">IF(E9="","",IFERROR(INDEX(Kalender_Konten_Utama!$F$5:$F$204,MATCH(E9,Kalender_Konten_Utama!$K$5:$K$204,0)),""))</f>
        <v>3 tanda biji kopi sudah tidak segar</v>
      </c>
      <c r="F11" s="24" t="str">
        <f aca="false">IF(F9="","",IFERROR(INDEX(Kalender_Konten_Utama!$F$5:$F$204,MATCH(F9,Kalender_Konten_Utama!$K$5:$K$204,0)),""))</f>
        <v>Infografis: tingkat sangrai light, medium, dark</v>
      </c>
      <c r="G11" s="25" t="str">
        <f aca="false">IF(G9="","",IFERROR(INDEX(Kalender_Konten_Utama!$F$5:$F$204,MATCH(G9,Kalender_Konten_Utama!$K$5:$K$204,0)),""))</f>
        <v>Menggiling kopi: kasar atau halus untuk V60?</v>
      </c>
      <c r="H11" s="25" t="str">
        <f aca="false">IF(H9="","",IFERROR(INDEX(Kalender_Konten_Utama!$F$5:$F$204,MATCH(H9,Kalender_Konten_Utama!$K$5:$K$204,0)),""))</f>
        <v/>
      </c>
    </row>
    <row r="12" customFormat="false" ht="27.75" hidden="false" customHeight="true" outlineLevel="0" collapsed="false">
      <c r="A12" s="26" t="s">
        <v>112</v>
      </c>
      <c r="B12" s="27" t="str">
        <f aca="false">IF(B9="","",IFERROR(INDEX(Kalender_Konten_Utama!$E$5:$E$204,MATCH(B9,Kalender_Konten_Utama!$K$5:$K$204,0))&amp;" · "&amp;INDEX(Kalender_Konten_Utama!$C$5:$C$204,MATCH(B9,Kalender_Konten_Utama!$K$5:$K$204,0))&amp;IF(COUNTIF(Kalender_Konten_Utama!$K$5:$K$204,B9)&gt;1," (+"&amp;(COUNTIF(Kalender_Konten_Utama!$K$5:$K$204,B9)-1)&amp;")",""),""))</f>
        <v>Carousel · Instagram</v>
      </c>
      <c r="C12" s="27" t="str">
        <f aca="false">IF(C9="","",IFERROR(INDEX(Kalender_Konten_Utama!$E$5:$E$204,MATCH(C9,Kalender_Konten_Utama!$K$5:$K$204,0))&amp;" · "&amp;INDEX(Kalender_Konten_Utama!$C$5:$C$204,MATCH(C9,Kalender_Konten_Utama!$K$5:$K$204,0))&amp;IF(COUNTIF(Kalender_Konten_Utama!$K$5:$K$204,C9)&gt;1," (+"&amp;(COUNTIF(Kalender_Konten_Utama!$K$5:$K$204,C9)-1)&amp;")",""),""))</f>
        <v>Reels · TikTok</v>
      </c>
      <c r="D12" s="27" t="str">
        <f aca="false">IF(D9="","",IFERROR(INDEX(Kalender_Konten_Utama!$E$5:$E$204,MATCH(D9,Kalender_Konten_Utama!$K$5:$K$204,0))&amp;" · "&amp;INDEX(Kalender_Konten_Utama!$C$5:$C$204,MATCH(D9,Kalender_Konten_Utama!$K$5:$K$204,0))&amp;IF(COUNTIF(Kalender_Konten_Utama!$K$5:$K$204,D9)&gt;1," (+"&amp;(COUNTIF(Kalender_Konten_Utama!$K$5:$K$204,D9)-1)&amp;")",""),""))</f>
        <v>Utas · Threads/X</v>
      </c>
      <c r="E12" s="27" t="str">
        <f aca="false">IF(E9="","",IFERROR(INDEX(Kalender_Konten_Utama!$E$5:$E$204,MATCH(E9,Kalender_Konten_Utama!$K$5:$K$204,0))&amp;" · "&amp;INDEX(Kalender_Konten_Utama!$C$5:$C$204,MATCH(E9,Kalender_Konten_Utama!$K$5:$K$204,0))&amp;IF(COUNTIF(Kalender_Konten_Utama!$K$5:$K$204,E9)&gt;1," (+"&amp;(COUNTIF(Kalender_Konten_Utama!$K$5:$K$204,E9)-1)&amp;")",""),""))</f>
        <v>Reels · Instagram</v>
      </c>
      <c r="F12" s="27" t="str">
        <f aca="false">IF(F9="","",IFERROR(INDEX(Kalender_Konten_Utama!$E$5:$E$204,MATCH(F9,Kalender_Konten_Utama!$K$5:$K$204,0))&amp;" · "&amp;INDEX(Kalender_Konten_Utama!$C$5:$C$204,MATCH(F9,Kalender_Konten_Utama!$K$5:$K$204,0))&amp;IF(COUNTIF(Kalender_Konten_Utama!$K$5:$K$204,F9)&gt;1," (+"&amp;(COUNTIF(Kalender_Konten_Utama!$K$5:$K$204,F9)-1)&amp;")",""),""))</f>
        <v>Single Image · Facebook</v>
      </c>
      <c r="G12" s="28" t="str">
        <f aca="false">IF(G9="","",IFERROR(INDEX(Kalender_Konten_Utama!$E$5:$E$204,MATCH(G9,Kalender_Konten_Utama!$K$5:$K$204,0))&amp;" · "&amp;INDEX(Kalender_Konten_Utama!$C$5:$C$204,MATCH(G9,Kalender_Konten_Utama!$K$5:$K$204,0))&amp;IF(COUNTIF(Kalender_Konten_Utama!$K$5:$K$204,G9)&gt;1," (+"&amp;(COUNTIF(Kalender_Konten_Utama!$K$5:$K$204,G9)-1)&amp;")",""),""))</f>
        <v>Reels · TikTok</v>
      </c>
      <c r="H12" s="28" t="str">
        <f aca="false">IF(H9="","",IFERROR(INDEX(Kalender_Konten_Utama!$E$5:$E$204,MATCH(H9,Kalender_Konten_Utama!$K$5:$K$204,0))&amp;" · "&amp;INDEX(Kalender_Konten_Utama!$C$5:$C$204,MATCH(H9,Kalender_Konten_Utama!$K$5:$K$204,0))&amp;IF(COUNTIF(Kalender_Konten_Utama!$K$5:$K$204,H9)&gt;1," (+"&amp;(COUNTIF(Kalender_Konten_Utama!$K$5:$K$204,H9)-1)&amp;")",""),""))</f>
        <v/>
      </c>
    </row>
    <row r="13" customFormat="false" ht="18" hidden="false" customHeight="true" outlineLevel="0" collapsed="false">
      <c r="A13" s="18" t="str">
        <f aca="false">IF(AND(MONTH((GridStart+14))&lt;&gt;SelMonth,MONTH((GridStart+14)+6)&lt;&gt;SelMonth),"","Pekan "&amp;INT(((GridStart+14)+3-DATE(YEAR((GridStart+14)+3),1,1))/7)+1)</f>
        <v>Pekan 46</v>
      </c>
      <c r="B13" s="19" t="n">
        <f aca="false">IF(MONTH((GridStart+14))=SelMonth,(GridStart+14),"")</f>
        <v>46335</v>
      </c>
      <c r="C13" s="19" t="n">
        <f aca="false">IF(MONTH((GridStart+15))=SelMonth,(GridStart+15),"")</f>
        <v>46336</v>
      </c>
      <c r="D13" s="19" t="n">
        <f aca="false">IF(MONTH((GridStart+16))=SelMonth,(GridStart+16),"")</f>
        <v>46337</v>
      </c>
      <c r="E13" s="19" t="n">
        <f aca="false">IF(MONTH((GridStart+17))=SelMonth,(GridStart+17),"")</f>
        <v>46338</v>
      </c>
      <c r="F13" s="19" t="n">
        <f aca="false">IF(MONTH((GridStart+18))=SelMonth,(GridStart+18),"")</f>
        <v>46339</v>
      </c>
      <c r="G13" s="20" t="n">
        <f aca="false">IF(MONTH((GridStart+19))=SelMonth,(GridStart+19),"")</f>
        <v>46340</v>
      </c>
      <c r="H13" s="20" t="n">
        <f aca="false">IF(MONTH((GridStart+20))=SelMonth,(GridStart+20),"")</f>
        <v>46341</v>
      </c>
    </row>
    <row r="14" customFormat="false" ht="15" hidden="false" customHeight="true" outlineLevel="0" collapsed="false">
      <c r="A14" s="21" t="s">
        <v>110</v>
      </c>
      <c r="B14" s="22" t="str">
        <f aca="false">IF(B13="","",IFERROR(INDEX(Kalender_Konten_Utama!$D$5:$D$204,MATCH(B13,Kalender_Konten_Utama!$K$5:$K$204,0)),""))</f>
        <v>Edukasi</v>
      </c>
      <c r="C14" s="22" t="str">
        <f aca="false">IF(C13="","",IFERROR(INDEX(Kalender_Konten_Utama!$D$5:$D$204,MATCH(C13,Kalender_Konten_Utama!$K$5:$K$204,0)),""))</f>
        <v>Edukasi</v>
      </c>
      <c r="D14" s="22" t="str">
        <f aca="false">IF(D13="","",IFERROR(INDEX(Kalender_Konten_Utama!$D$5:$D$204,MATCH(D13,Kalender_Konten_Utama!$K$5:$K$204,0)),""))</f>
        <v>Interaksi</v>
      </c>
      <c r="E14" s="22" t="str">
        <f aca="false">IF(E13="","",IFERROR(INDEX(Kalender_Konten_Utama!$D$5:$D$204,MATCH(E13,Kalender_Konten_Utama!$K$5:$K$204,0)),""))</f>
        <v>Edukasi</v>
      </c>
      <c r="F14" s="22" t="str">
        <f aca="false">IF(F13="","",IFERROR(INDEX(Kalender_Konten_Utama!$D$5:$D$204,MATCH(F13,Kalender_Konten_Utama!$K$5:$K$204,0)),""))</f>
        <v>Promosi</v>
      </c>
      <c r="G14" s="23" t="str">
        <f aca="false">IF(G13="","",IFERROR(INDEX(Kalender_Konten_Utama!$D$5:$D$204,MATCH(G13,Kalender_Konten_Utama!$K$5:$K$204,0)),""))</f>
        <v>Edukasi</v>
      </c>
      <c r="H14" s="23" t="str">
        <f aca="false">IF(H13="","",IFERROR(INDEX(Kalender_Konten_Utama!$D$5:$D$204,MATCH(H13,Kalender_Konten_Utama!$K$5:$K$204,0)),""))</f>
        <v/>
      </c>
    </row>
    <row r="15" customFormat="false" ht="43.5" hidden="false" customHeight="true" outlineLevel="0" collapsed="false">
      <c r="A15" s="21" t="s">
        <v>111</v>
      </c>
      <c r="B15" s="24" t="str">
        <f aca="false">IF(B13="","",IFERROR(INDEX(Kalender_Konten_Utama!$F$5:$F$204,MATCH(B13,Kalender_Konten_Utama!$K$5:$K$204,0)),""))</f>
        <v>Panduan memilih biji kopi untuk pemula</v>
      </c>
      <c r="C15" s="24" t="str">
        <f aca="false">IF(C13="","",IFERROR(INDEX(Kalender_Konten_Utama!$F$5:$F$204,MATCH(C13,Kalender_Konten_Utama!$K$5:$K$204,0)),""))</f>
        <v>Profil rasa, tingkat sangrai, dan metode seduh dalam satu panduan</v>
      </c>
      <c r="D15" s="24" t="str">
        <f aca="false">IF(D13="","",IFERROR(INDEX(Kalender_Konten_Utama!$F$5:$F$204,MATCH(D13,Kalender_Konten_Utama!$K$5:$K$204,0)),""))</f>
        <v>Tren kopi pekan ini: kami coba resep yang ramai dibicarakan</v>
      </c>
      <c r="E15" s="24" t="str">
        <f aca="false">IF(E13="","",IFERROR(INDEX(Kalender_Konten_Utama!$F$5:$F$204,MATCH(E13,Kalender_Konten_Utama!$K$5:$K$204,0)),""))</f>
        <v>Rantai pasok kopi spesialti: dari kebun ke kedai</v>
      </c>
      <c r="F15" s="24" t="str">
        <f aca="false">IF(F13="","",IFERROR(INDEX(Kalender_Konten_Utama!$F$5:$F$204,MATCH(F13,Kalender_Konten_Utama!$K$5:$K$204,0)),""))</f>
        <v>Promo paket biji kopi mingguan</v>
      </c>
      <c r="G15" s="25" t="str">
        <f aca="false">IF(G13="","",IFERROR(INDEX(Kalender_Konten_Utama!$F$5:$F$204,MATCH(G13,Kalender_Konten_Utama!$K$5:$K$204,0)),""))</f>
        <v>Cara menyimpan biji kopi agar aromanya terjaga</v>
      </c>
      <c r="H15" s="25" t="str">
        <f aca="false">IF(H13="","",IFERROR(INDEX(Kalender_Konten_Utama!$F$5:$F$204,MATCH(H13,Kalender_Konten_Utama!$K$5:$K$204,0)),""))</f>
        <v/>
      </c>
    </row>
    <row r="16" customFormat="false" ht="27.75" hidden="false" customHeight="true" outlineLevel="0" collapsed="false">
      <c r="A16" s="26" t="s">
        <v>112</v>
      </c>
      <c r="B16" s="27" t="str">
        <f aca="false">IF(B13="","",IFERROR(INDEX(Kalender_Konten_Utama!$E$5:$E$204,MATCH(B13,Kalender_Konten_Utama!$K$5:$K$204,0))&amp;" · "&amp;INDEX(Kalender_Konten_Utama!$C$5:$C$204,MATCH(B13,Kalender_Konten_Utama!$K$5:$K$204,0))&amp;IF(COUNTIF(Kalender_Konten_Utama!$K$5:$K$204,B13)&gt;1," (+"&amp;(COUNTIF(Kalender_Konten_Utama!$K$5:$K$204,B13)-1)&amp;")",""),""))</f>
        <v>Reels · Instagram</v>
      </c>
      <c r="C16" s="27" t="str">
        <f aca="false">IF(C13="","",IFERROR(INDEX(Kalender_Konten_Utama!$E$5:$E$204,MATCH(C13,Kalender_Konten_Utama!$K$5:$K$204,0))&amp;" · "&amp;INDEX(Kalender_Konten_Utama!$C$5:$C$204,MATCH(C13,Kalender_Konten_Utama!$K$5:$K$204,0))&amp;IF(COUNTIF(Kalender_Konten_Utama!$K$5:$K$204,C13)&gt;1," (+"&amp;(COUNTIF(Kalender_Konten_Utama!$K$5:$K$204,C13)-1)&amp;")",""),""))</f>
        <v>Carousel · Instagram</v>
      </c>
      <c r="D16" s="27" t="str">
        <f aca="false">IF(D13="","",IFERROR(INDEX(Kalender_Konten_Utama!$E$5:$E$204,MATCH(D13,Kalender_Konten_Utama!$K$5:$K$204,0))&amp;" · "&amp;INDEX(Kalender_Konten_Utama!$C$5:$C$204,MATCH(D13,Kalender_Konten_Utama!$K$5:$K$204,0))&amp;IF(COUNTIF(Kalender_Konten_Utama!$K$5:$K$204,D13)&gt;1," (+"&amp;(COUNTIF(Kalender_Konten_Utama!$K$5:$K$204,D13)-1)&amp;")",""),""))</f>
        <v>Reels · TikTok</v>
      </c>
      <c r="E16" s="27" t="str">
        <f aca="false">IF(E13="","",IFERROR(INDEX(Kalender_Konten_Utama!$E$5:$E$204,MATCH(E13,Kalender_Konten_Utama!$K$5:$K$204,0))&amp;" · "&amp;INDEX(Kalender_Konten_Utama!$C$5:$C$204,MATCH(E13,Kalender_Konten_Utama!$K$5:$K$204,0))&amp;IF(COUNTIF(Kalender_Konten_Utama!$K$5:$K$204,E13)&gt;1," (+"&amp;(COUNTIF(Kalender_Konten_Utama!$K$5:$K$204,E13)-1)&amp;")",""),""))</f>
        <v>Single Image · LinkedIn</v>
      </c>
      <c r="F16" s="27" t="str">
        <f aca="false">IF(F13="","",IFERROR(INDEX(Kalender_Konten_Utama!$E$5:$E$204,MATCH(F13,Kalender_Konten_Utama!$K$5:$K$204,0))&amp;" · "&amp;INDEX(Kalender_Konten_Utama!$C$5:$C$204,MATCH(F13,Kalender_Konten_Utama!$K$5:$K$204,0))&amp;IF(COUNTIF(Kalender_Konten_Utama!$K$5:$K$204,F13)&gt;1," (+"&amp;(COUNTIF(Kalender_Konten_Utama!$K$5:$K$204,F13)-1)&amp;")",""),""))</f>
        <v>Single Image · Instagram</v>
      </c>
      <c r="G16" s="28" t="str">
        <f aca="false">IF(G13="","",IFERROR(INDEX(Kalender_Konten_Utama!$E$5:$E$204,MATCH(G13,Kalender_Konten_Utama!$K$5:$K$204,0))&amp;" · "&amp;INDEX(Kalender_Konten_Utama!$C$5:$C$204,MATCH(G13,Kalender_Konten_Utama!$K$5:$K$204,0))&amp;IF(COUNTIF(Kalender_Konten_Utama!$K$5:$K$204,G13)&gt;1," (+"&amp;(COUNTIF(Kalender_Konten_Utama!$K$5:$K$204,G13)-1)&amp;")",""),""))</f>
        <v>Reels · TikTok</v>
      </c>
      <c r="H16" s="28" t="str">
        <f aca="false">IF(H13="","",IFERROR(INDEX(Kalender_Konten_Utama!$E$5:$E$204,MATCH(H13,Kalender_Konten_Utama!$K$5:$K$204,0))&amp;" · "&amp;INDEX(Kalender_Konten_Utama!$C$5:$C$204,MATCH(H13,Kalender_Konten_Utama!$K$5:$K$204,0))&amp;IF(COUNTIF(Kalender_Konten_Utama!$K$5:$K$204,H13)&gt;1," (+"&amp;(COUNTIF(Kalender_Konten_Utama!$K$5:$K$204,H13)-1)&amp;")",""),""))</f>
        <v/>
      </c>
    </row>
    <row r="17" customFormat="false" ht="18" hidden="false" customHeight="true" outlineLevel="0" collapsed="false">
      <c r="A17" s="18" t="str">
        <f aca="false">IF(AND(MONTH((GridStart+21))&lt;&gt;SelMonth,MONTH((GridStart+21)+6)&lt;&gt;SelMonth),"","Pekan "&amp;INT(((GridStart+21)+3-DATE(YEAR((GridStart+21)+3),1,1))/7)+1)</f>
        <v>Pekan 47</v>
      </c>
      <c r="B17" s="19" t="n">
        <f aca="false">IF(MONTH((GridStart+21))=SelMonth,(GridStart+21),"")</f>
        <v>46342</v>
      </c>
      <c r="C17" s="19" t="n">
        <f aca="false">IF(MONTH((GridStart+22))=SelMonth,(GridStart+22),"")</f>
        <v>46343</v>
      </c>
      <c r="D17" s="19" t="n">
        <f aca="false">IF(MONTH((GridStart+23))=SelMonth,(GridStart+23),"")</f>
        <v>46344</v>
      </c>
      <c r="E17" s="19" t="n">
        <f aca="false">IF(MONTH((GridStart+24))=SelMonth,(GridStart+24),"")</f>
        <v>46345</v>
      </c>
      <c r="F17" s="19" t="n">
        <f aca="false">IF(MONTH((GridStart+25))=SelMonth,(GridStart+25),"")</f>
        <v>46346</v>
      </c>
      <c r="G17" s="20" t="n">
        <f aca="false">IF(MONTH((GridStart+26))=SelMonth,(GridStart+26),"")</f>
        <v>46347</v>
      </c>
      <c r="H17" s="20" t="n">
        <f aca="false">IF(MONTH((GridStart+27))=SelMonth,(GridStart+27),"")</f>
        <v>46348</v>
      </c>
    </row>
    <row r="18" customFormat="false" ht="15" hidden="false" customHeight="true" outlineLevel="0" collapsed="false">
      <c r="A18" s="21" t="s">
        <v>110</v>
      </c>
      <c r="B18" s="22" t="str">
        <f aca="false">IF(B17="","",IFERROR(INDEX(Kalender_Konten_Utama!$D$5:$D$204,MATCH(B17,Kalender_Konten_Utama!$K$5:$K$204,0)),""))</f>
        <v>Edukasi</v>
      </c>
      <c r="C18" s="22" t="str">
        <f aca="false">IF(C17="","",IFERROR(INDEX(Kalender_Konten_Utama!$D$5:$D$204,MATCH(C17,Kalender_Konten_Utama!$K$5:$K$204,0)),""))</f>
        <v>Interaksi</v>
      </c>
      <c r="D18" s="22" t="str">
        <f aca="false">IF(D17="","",IFERROR(INDEX(Kalender_Konten_Utama!$D$5:$D$204,MATCH(D17,Kalender_Konten_Utama!$K$5:$K$204,0)),""))</f>
        <v>Interaksi</v>
      </c>
      <c r="E18" s="22" t="str">
        <f aca="false">IF(E17="","",IFERROR(INDEX(Kalender_Konten_Utama!$D$5:$D$204,MATCH(E17,Kalender_Konten_Utama!$K$5:$K$204,0)),""))</f>
        <v>Edukasi</v>
      </c>
      <c r="F18" s="22" t="str">
        <f aca="false">IF(F17="","",IFERROR(INDEX(Kalender_Konten_Utama!$D$5:$D$204,MATCH(F17,Kalender_Konten_Utama!$K$5:$K$204,0)),""))</f>
        <v>Edukasi</v>
      </c>
      <c r="G18" s="23" t="str">
        <f aca="false">IF(G17="","",IFERROR(INDEX(Kalender_Konten_Utama!$D$5:$D$204,MATCH(G17,Kalender_Konten_Utama!$K$5:$K$204,0)),""))</f>
        <v>Edukasi</v>
      </c>
      <c r="H18" s="23" t="str">
        <f aca="false">IF(H17="","",IFERROR(INDEX(Kalender_Konten_Utama!$D$5:$D$204,MATCH(H17,Kalender_Konten_Utama!$K$5:$K$204,0)),""))</f>
        <v/>
      </c>
    </row>
    <row r="19" customFormat="false" ht="43.5" hidden="false" customHeight="true" outlineLevel="0" collapsed="false">
      <c r="A19" s="21" t="s">
        <v>111</v>
      </c>
      <c r="B19" s="24" t="str">
        <f aca="false">IF(B17="","",IFERROR(INDEX(Kalender_Konten_Utama!$F$5:$F$204,MATCH(B17,Kalender_Konten_Utama!$K$5:$K$204,0)),""))</f>
        <v>Mengenal 4 metode seduh manual</v>
      </c>
      <c r="C19" s="24" t="str">
        <f aca="false">IF(C17="","",IFERROR(INDEX(Kalender_Konten_Utama!$F$5:$F$204,MATCH(C17,Kalender_Konten_Utama!$K$5:$K$204,0)),""))</f>
        <v>Tebak asal biji kopi dari aromanya</v>
      </c>
      <c r="D19" s="24" t="str">
        <f aca="false">IF(D17="","",IFERROR(INDEX(Kalender_Konten_Utama!$F$5:$F$204,MATCH(D17,Kalender_Konten_Utama!$K$5:$K$204,0)),""))</f>
        <v>Tanya jawab: apa yang ingin Anda tahu soal kopi sangrai lokal?</v>
      </c>
      <c r="E19" s="24" t="str">
        <f aca="false">IF(E17="","",IFERROR(INDEX(Kalender_Konten_Utama!$F$5:$F$204,MATCH(E17,Kalender_Konten_Utama!$K$5:$K$204,0)),""))</f>
        <v>Kesalahan suhu air yang membuat kopi terasa pahit</v>
      </c>
      <c r="F19" s="24" t="str">
        <f aca="false">IF(F17="","",IFERROR(INDEX(Kalender_Konten_Utama!$F$5:$F$204,MATCH(F17,Kalender_Konten_Utama!$K$5:$K$204,0)),""))</f>
        <v>Infografis: istilah rasa kopi untuk pemula</v>
      </c>
      <c r="G19" s="25" t="str">
        <f aca="false">IF(G17="","",IFERROR(INDEX(Kalender_Konten_Utama!$F$5:$F$204,MATCH(G17,Kalender_Konten_Utama!$K$5:$K$204,0)),""))</f>
        <v>Checklist alat seduh untuk pemula</v>
      </c>
      <c r="H19" s="25" t="str">
        <f aca="false">IF(H17="","",IFERROR(INDEX(Kalender_Konten_Utama!$F$5:$F$204,MATCH(H17,Kalender_Konten_Utama!$K$5:$K$204,0)),""))</f>
        <v/>
      </c>
    </row>
    <row r="20" customFormat="false" ht="27.75" hidden="false" customHeight="true" outlineLevel="0" collapsed="false">
      <c r="A20" s="26" t="s">
        <v>112</v>
      </c>
      <c r="B20" s="27" t="str">
        <f aca="false">IF(B17="","",IFERROR(INDEX(Kalender_Konten_Utama!$E$5:$E$204,MATCH(B17,Kalender_Konten_Utama!$K$5:$K$204,0))&amp;" · "&amp;INDEX(Kalender_Konten_Utama!$C$5:$C$204,MATCH(B17,Kalender_Konten_Utama!$K$5:$K$204,0))&amp;IF(COUNTIF(Kalender_Konten_Utama!$K$5:$K$204,B17)&gt;1," (+"&amp;(COUNTIF(Kalender_Konten_Utama!$K$5:$K$204,B17)-1)&amp;")",""),""))</f>
        <v>Carousel · Instagram</v>
      </c>
      <c r="C20" s="27" t="str">
        <f aca="false">IF(C17="","",IFERROR(INDEX(Kalender_Konten_Utama!$E$5:$E$204,MATCH(C17,Kalender_Konten_Utama!$K$5:$K$204,0))&amp;" · "&amp;INDEX(Kalender_Konten_Utama!$C$5:$C$204,MATCH(C17,Kalender_Konten_Utama!$K$5:$K$204,0))&amp;IF(COUNTIF(Kalender_Konten_Utama!$K$5:$K$204,C17)&gt;1," (+"&amp;(COUNTIF(Kalender_Konten_Utama!$K$5:$K$204,C17)-1)&amp;")",""),""))</f>
        <v>Reels · Instagram</v>
      </c>
      <c r="D20" s="27" t="str">
        <f aca="false">IF(D17="","",IFERROR(INDEX(Kalender_Konten_Utama!$E$5:$E$204,MATCH(D17,Kalender_Konten_Utama!$K$5:$K$204,0))&amp;" · "&amp;INDEX(Kalender_Konten_Utama!$C$5:$C$204,MATCH(D17,Kalender_Konten_Utama!$K$5:$K$204,0))&amp;IF(COUNTIF(Kalender_Konten_Utama!$K$5:$K$204,D17)&gt;1," (+"&amp;(COUNTIF(Kalender_Konten_Utama!$K$5:$K$204,D17)-1)&amp;")",""),""))</f>
        <v>Utas · Threads/X</v>
      </c>
      <c r="E20" s="27" t="str">
        <f aca="false">IF(E17="","",IFERROR(INDEX(Kalender_Konten_Utama!$E$5:$E$204,MATCH(E17,Kalender_Konten_Utama!$K$5:$K$204,0))&amp;" · "&amp;INDEX(Kalender_Konten_Utama!$C$5:$C$204,MATCH(E17,Kalender_Konten_Utama!$K$5:$K$204,0))&amp;IF(COUNTIF(Kalender_Konten_Utama!$K$5:$K$204,E17)&gt;1," (+"&amp;(COUNTIF(Kalender_Konten_Utama!$K$5:$K$204,E17)-1)&amp;")",""),""))</f>
        <v>Reels · TikTok</v>
      </c>
      <c r="F20" s="27" t="str">
        <f aca="false">IF(F17="","",IFERROR(INDEX(Kalender_Konten_Utama!$E$5:$E$204,MATCH(F17,Kalender_Konten_Utama!$K$5:$K$204,0))&amp;" · "&amp;INDEX(Kalender_Konten_Utama!$C$5:$C$204,MATCH(F17,Kalender_Konten_Utama!$K$5:$K$204,0))&amp;IF(COUNTIF(Kalender_Konten_Utama!$K$5:$K$204,F17)&gt;1," (+"&amp;(COUNTIF(Kalender_Konten_Utama!$K$5:$K$204,F17)-1)&amp;")",""),""))</f>
        <v>Single Image · Facebook</v>
      </c>
      <c r="G20" s="28" t="str">
        <f aca="false">IF(G17="","",IFERROR(INDEX(Kalender_Konten_Utama!$E$5:$E$204,MATCH(G17,Kalender_Konten_Utama!$K$5:$K$204,0))&amp;" · "&amp;INDEX(Kalender_Konten_Utama!$C$5:$C$204,MATCH(G17,Kalender_Konten_Utama!$K$5:$K$204,0))&amp;IF(COUNTIF(Kalender_Konten_Utama!$K$5:$K$204,G17)&gt;1," (+"&amp;(COUNTIF(Kalender_Konten_Utama!$K$5:$K$204,G17)-1)&amp;")",""),""))</f>
        <v>Carousel · Instagram</v>
      </c>
      <c r="H20" s="28" t="str">
        <f aca="false">IF(H17="","",IFERROR(INDEX(Kalender_Konten_Utama!$E$5:$E$204,MATCH(H17,Kalender_Konten_Utama!$K$5:$K$204,0))&amp;" · "&amp;INDEX(Kalender_Konten_Utama!$C$5:$C$204,MATCH(H17,Kalender_Konten_Utama!$K$5:$K$204,0))&amp;IF(COUNTIF(Kalender_Konten_Utama!$K$5:$K$204,H17)&gt;1," (+"&amp;(COUNTIF(Kalender_Konten_Utama!$K$5:$K$204,H17)-1)&amp;")",""),""))</f>
        <v/>
      </c>
    </row>
    <row r="21" customFormat="false" ht="18" hidden="false" customHeight="true" outlineLevel="0" collapsed="false">
      <c r="A21" s="18" t="str">
        <f aca="false">IF(AND(MONTH((GridStart+28))&lt;&gt;SelMonth,MONTH((GridStart+28)+6)&lt;&gt;SelMonth),"","Pekan "&amp;INT(((GridStart+28)+3-DATE(YEAR((GridStart+28)+3),1,1))/7)+1)</f>
        <v>Pekan 48</v>
      </c>
      <c r="B21" s="19" t="n">
        <f aca="false">IF(MONTH((GridStart+28))=SelMonth,(GridStart+28),"")</f>
        <v>46349</v>
      </c>
      <c r="C21" s="19" t="n">
        <f aca="false">IF(MONTH((GridStart+29))=SelMonth,(GridStart+29),"")</f>
        <v>46350</v>
      </c>
      <c r="D21" s="19" t="n">
        <f aca="false">IF(MONTH((GridStart+30))=SelMonth,(GridStart+30),"")</f>
        <v>46351</v>
      </c>
      <c r="E21" s="19" t="n">
        <f aca="false">IF(MONTH((GridStart+31))=SelMonth,(GridStart+31),"")</f>
        <v>46352</v>
      </c>
      <c r="F21" s="19" t="n">
        <f aca="false">IF(MONTH((GridStart+32))=SelMonth,(GridStart+32),"")</f>
        <v>46353</v>
      </c>
      <c r="G21" s="20" t="n">
        <f aca="false">IF(MONTH((GridStart+33))=SelMonth,(GridStart+33),"")</f>
        <v>46354</v>
      </c>
      <c r="H21" s="20" t="n">
        <f aca="false">IF(MONTH((GridStart+34))=SelMonth,(GridStart+34),"")</f>
        <v>46355</v>
      </c>
    </row>
    <row r="22" customFormat="false" ht="15" hidden="false" customHeight="true" outlineLevel="0" collapsed="false">
      <c r="A22" s="21" t="s">
        <v>110</v>
      </c>
      <c r="B22" s="22" t="str">
        <f aca="false">IF(B21="","",IFERROR(INDEX(Kalender_Konten_Utama!$D$5:$D$204,MATCH(B21,Kalender_Konten_Utama!$K$5:$K$204,0)),""))</f>
        <v>Edukasi</v>
      </c>
      <c r="C22" s="22" t="str">
        <f aca="false">IF(C21="","",IFERROR(INDEX(Kalender_Konten_Utama!$D$5:$D$204,MATCH(C21,Kalender_Konten_Utama!$K$5:$K$204,0)),""))</f>
        <v>Edukasi</v>
      </c>
      <c r="D22" s="22" t="str">
        <f aca="false">IF(D21="","",IFERROR(INDEX(Kalender_Konten_Utama!$D$5:$D$204,MATCH(D21,Kalender_Konten_Utama!$K$5:$K$204,0)),""))</f>
        <v>Interaksi</v>
      </c>
      <c r="E22" s="22" t="str">
        <f aca="false">IF(E21="","",IFERROR(INDEX(Kalender_Konten_Utama!$D$5:$D$204,MATCH(E21,Kalender_Konten_Utama!$K$5:$K$204,0)),""))</f>
        <v>Edukasi</v>
      </c>
      <c r="F22" s="22" t="str">
        <f aca="false">IF(F21="","",IFERROR(INDEX(Kalender_Konten_Utama!$D$5:$D$204,MATCH(F21,Kalender_Konten_Utama!$K$5:$K$204,0)),""))</f>
        <v>Promosi</v>
      </c>
      <c r="G22" s="23" t="str">
        <f aca="false">IF(G21="","",IFERROR(INDEX(Kalender_Konten_Utama!$D$5:$D$204,MATCH(G21,Kalender_Konten_Utama!$K$5:$K$204,0)),""))</f>
        <v>Edukasi</v>
      </c>
      <c r="H22" s="23" t="str">
        <f aca="false">IF(H21="","",IFERROR(INDEX(Kalender_Konten_Utama!$D$5:$D$204,MATCH(H21,Kalender_Konten_Utama!$K$5:$K$204,0)),""))</f>
        <v/>
      </c>
    </row>
    <row r="23" customFormat="false" ht="43.5" hidden="false" customHeight="true" outlineLevel="0" collapsed="false">
      <c r="A23" s="21" t="s">
        <v>111</v>
      </c>
      <c r="B23" s="24" t="str">
        <f aca="false">IF(B21="","",IFERROR(INDEX(Kalender_Konten_Utama!$F$5:$F$204,MATCH(B21,Kalender_Konten_Utama!$K$5:$K$204,0)),""))</f>
        <v>Seduh V60 langkah demi langkah</v>
      </c>
      <c r="C23" s="24" t="str">
        <f aca="false">IF(C21="","",IFERROR(INDEX(Kalender_Konten_Utama!$F$5:$F$204,MATCH(C21,Kalender_Konten_Utama!$K$5:$K$204,0)),""))</f>
        <v>Perbedaan arabika dan robusta dalam 6 slide</v>
      </c>
      <c r="D23" s="24" t="str">
        <f aca="false">IF(D21="","",IFERROR(INDEX(Kalender_Konten_Utama!$F$5:$F$204,MATCH(D21,Kalender_Konten_Utama!$K$5:$K$204,0)),""))</f>
        <v>Barista kami menjawab komentar Anda</v>
      </c>
      <c r="E23" s="24" t="str">
        <f aca="false">IF(E21="","",IFERROR(INDEX(Kalender_Konten_Utama!$F$5:$F$204,MATCH(E21,Kalender_Konten_Utama!$K$5:$K$204,0)),""))</f>
        <v>Cara membaca label kemasan biji kopi</v>
      </c>
      <c r="F23" s="24" t="str">
        <f aca="false">IF(F21="","",IFERROR(INDEX(Kalender_Konten_Utama!$F$5:$F$204,MATCH(F21,Kalender_Konten_Utama!$K$5:$K$204,0)),""))</f>
        <v>Katalog promo akhir bulan: biji kopi pilihan</v>
      </c>
      <c r="G23" s="25" t="str">
        <f aca="false">IF(G21="","",IFERROR(INDEX(Kalender_Konten_Utama!$F$5:$F$204,MATCH(G21,Kalender_Konten_Utama!$K$5:$K$204,0)),""))</f>
        <v>Kopi susu di rumah tanpa mesin espresso</v>
      </c>
      <c r="H23" s="25" t="str">
        <f aca="false">IF(H21="","",IFERROR(INDEX(Kalender_Konten_Utama!$F$5:$F$204,MATCH(H21,Kalender_Konten_Utama!$K$5:$K$204,0)),""))</f>
        <v/>
      </c>
    </row>
    <row r="24" customFormat="false" ht="27.75" hidden="false" customHeight="true" outlineLevel="0" collapsed="false">
      <c r="A24" s="26" t="s">
        <v>112</v>
      </c>
      <c r="B24" s="27" t="str">
        <f aca="false">IF(B21="","",IFERROR(INDEX(Kalender_Konten_Utama!$E$5:$E$204,MATCH(B21,Kalender_Konten_Utama!$K$5:$K$204,0))&amp;" · "&amp;INDEX(Kalender_Konten_Utama!$C$5:$C$204,MATCH(B21,Kalender_Konten_Utama!$K$5:$K$204,0))&amp;IF(COUNTIF(Kalender_Konten_Utama!$K$5:$K$204,B21)&gt;1," (+"&amp;(COUNTIF(Kalender_Konten_Utama!$K$5:$K$204,B21)-1)&amp;")",""),""))</f>
        <v>Reels · Instagram</v>
      </c>
      <c r="C24" s="27" t="str">
        <f aca="false">IF(C21="","",IFERROR(INDEX(Kalender_Konten_Utama!$E$5:$E$204,MATCH(C21,Kalender_Konten_Utama!$K$5:$K$204,0))&amp;" · "&amp;INDEX(Kalender_Konten_Utama!$C$5:$C$204,MATCH(C21,Kalender_Konten_Utama!$K$5:$K$204,0))&amp;IF(COUNTIF(Kalender_Konten_Utama!$K$5:$K$204,C21)&gt;1," (+"&amp;(COUNTIF(Kalender_Konten_Utama!$K$5:$K$204,C21)-1)&amp;")",""),""))</f>
        <v>Carousel · Instagram</v>
      </c>
      <c r="D24" s="27" t="str">
        <f aca="false">IF(D21="","",IFERROR(INDEX(Kalender_Konten_Utama!$E$5:$E$204,MATCH(D21,Kalender_Konten_Utama!$K$5:$K$204,0))&amp;" · "&amp;INDEX(Kalender_Konten_Utama!$C$5:$C$204,MATCH(D21,Kalender_Konten_Utama!$K$5:$K$204,0))&amp;IF(COUNTIF(Kalender_Konten_Utama!$K$5:$K$204,D21)&gt;1," (+"&amp;(COUNTIF(Kalender_Konten_Utama!$K$5:$K$204,D21)-1)&amp;")",""),""))</f>
        <v>Reels · TikTok</v>
      </c>
      <c r="E24" s="27" t="str">
        <f aca="false">IF(E21="","",IFERROR(INDEX(Kalender_Konten_Utama!$E$5:$E$204,MATCH(E21,Kalender_Konten_Utama!$K$5:$K$204,0))&amp;" · "&amp;INDEX(Kalender_Konten_Utama!$C$5:$C$204,MATCH(E21,Kalender_Konten_Utama!$K$5:$K$204,0))&amp;IF(COUNTIF(Kalender_Konten_Utama!$K$5:$K$204,E21)&gt;1," (+"&amp;(COUNTIF(Kalender_Konten_Utama!$K$5:$K$204,E21)-1)&amp;")",""),""))</f>
        <v>Carousel · LinkedIn</v>
      </c>
      <c r="F24" s="27" t="str">
        <f aca="false">IF(F21="","",IFERROR(INDEX(Kalender_Konten_Utama!$E$5:$E$204,MATCH(F21,Kalender_Konten_Utama!$K$5:$K$204,0))&amp;" · "&amp;INDEX(Kalender_Konten_Utama!$C$5:$C$204,MATCH(F21,Kalender_Konten_Utama!$K$5:$K$204,0))&amp;IF(COUNTIF(Kalender_Konten_Utama!$K$5:$K$204,F21)&gt;1," (+"&amp;(COUNTIF(Kalender_Konten_Utama!$K$5:$K$204,F21)-1)&amp;")",""),""))</f>
        <v>Carousel · Instagram</v>
      </c>
      <c r="G24" s="28" t="str">
        <f aca="false">IF(G21="","",IFERROR(INDEX(Kalender_Konten_Utama!$E$5:$E$204,MATCH(G21,Kalender_Konten_Utama!$K$5:$K$204,0))&amp;" · "&amp;INDEX(Kalender_Konten_Utama!$C$5:$C$204,MATCH(G21,Kalender_Konten_Utama!$K$5:$K$204,0))&amp;IF(COUNTIF(Kalender_Konten_Utama!$K$5:$K$204,G21)&gt;1," (+"&amp;(COUNTIF(Kalender_Konten_Utama!$K$5:$K$204,G21)-1)&amp;")",""),""))</f>
        <v>Reels · TikTok</v>
      </c>
      <c r="H24" s="28" t="str">
        <f aca="false">IF(H21="","",IFERROR(INDEX(Kalender_Konten_Utama!$E$5:$E$204,MATCH(H21,Kalender_Konten_Utama!$K$5:$K$204,0))&amp;" · "&amp;INDEX(Kalender_Konten_Utama!$C$5:$C$204,MATCH(H21,Kalender_Konten_Utama!$K$5:$K$204,0))&amp;IF(COUNTIF(Kalender_Konten_Utama!$K$5:$K$204,H21)&gt;1," (+"&amp;(COUNTIF(Kalender_Konten_Utama!$K$5:$K$204,H21)-1)&amp;")",""),""))</f>
        <v/>
      </c>
    </row>
    <row r="25" customFormat="false" ht="18" hidden="false" customHeight="true" outlineLevel="0" collapsed="false">
      <c r="A25" s="18" t="str">
        <f aca="false">IF(AND(MONTH((GridStart+35))&lt;&gt;SelMonth,MONTH((GridStart+35)+6)&lt;&gt;SelMonth),"","Pekan "&amp;INT(((GridStart+35)+3-DATE(YEAR((GridStart+35)+3),1,1))/7)+1)</f>
        <v>Pekan 49</v>
      </c>
      <c r="B25" s="19" t="n">
        <f aca="false">IF(MONTH((GridStart+35))=SelMonth,(GridStart+35),"")</f>
        <v>46356</v>
      </c>
      <c r="C25" s="19" t="str">
        <f aca="false">IF(MONTH((GridStart+36))=SelMonth,(GridStart+36),"")</f>
        <v/>
      </c>
      <c r="D25" s="19" t="str">
        <f aca="false">IF(MONTH((GridStart+37))=SelMonth,(GridStart+37),"")</f>
        <v/>
      </c>
      <c r="E25" s="19" t="str">
        <f aca="false">IF(MONTH((GridStart+38))=SelMonth,(GridStart+38),"")</f>
        <v/>
      </c>
      <c r="F25" s="19" t="str">
        <f aca="false">IF(MONTH((GridStart+39))=SelMonth,(GridStart+39),"")</f>
        <v/>
      </c>
      <c r="G25" s="20" t="str">
        <f aca="false">IF(MONTH((GridStart+40))=SelMonth,(GridStart+40),"")</f>
        <v/>
      </c>
      <c r="H25" s="20" t="str">
        <f aca="false">IF(MONTH((GridStart+41))=SelMonth,(GridStart+41),"")</f>
        <v/>
      </c>
    </row>
    <row r="26" customFormat="false" ht="15" hidden="false" customHeight="true" outlineLevel="0" collapsed="false">
      <c r="A26" s="21" t="s">
        <v>110</v>
      </c>
      <c r="B26" s="22" t="str">
        <f aca="false">IF(B25="","",IFERROR(INDEX(Kalender_Konten_Utama!$D$5:$D$204,MATCH(B25,Kalender_Konten_Utama!$K$5:$K$204,0)),""))</f>
        <v/>
      </c>
      <c r="C26" s="22" t="str">
        <f aca="false">IF(C25="","",IFERROR(INDEX(Kalender_Konten_Utama!$D$5:$D$204,MATCH(C25,Kalender_Konten_Utama!$K$5:$K$204,0)),""))</f>
        <v/>
      </c>
      <c r="D26" s="22" t="str">
        <f aca="false">IF(D25="","",IFERROR(INDEX(Kalender_Konten_Utama!$D$5:$D$204,MATCH(D25,Kalender_Konten_Utama!$K$5:$K$204,0)),""))</f>
        <v/>
      </c>
      <c r="E26" s="22" t="str">
        <f aca="false">IF(E25="","",IFERROR(INDEX(Kalender_Konten_Utama!$D$5:$D$204,MATCH(E25,Kalender_Konten_Utama!$K$5:$K$204,0)),""))</f>
        <v/>
      </c>
      <c r="F26" s="22" t="str">
        <f aca="false">IF(F25="","",IFERROR(INDEX(Kalender_Konten_Utama!$D$5:$D$204,MATCH(F25,Kalender_Konten_Utama!$K$5:$K$204,0)),""))</f>
        <v/>
      </c>
      <c r="G26" s="23" t="str">
        <f aca="false">IF(G25="","",IFERROR(INDEX(Kalender_Konten_Utama!$D$5:$D$204,MATCH(G25,Kalender_Konten_Utama!$K$5:$K$204,0)),""))</f>
        <v/>
      </c>
      <c r="H26" s="23" t="str">
        <f aca="false">IF(H25="","",IFERROR(INDEX(Kalender_Konten_Utama!$D$5:$D$204,MATCH(H25,Kalender_Konten_Utama!$K$5:$K$204,0)),""))</f>
        <v/>
      </c>
    </row>
    <row r="27" customFormat="false" ht="43.5" hidden="false" customHeight="true" outlineLevel="0" collapsed="false">
      <c r="A27" s="21" t="s">
        <v>111</v>
      </c>
      <c r="B27" s="24" t="str">
        <f aca="false">IF(B25="","",IFERROR(INDEX(Kalender_Konten_Utama!$F$5:$F$204,MATCH(B25,Kalender_Konten_Utama!$K$5:$K$204,0)),""))</f>
        <v/>
      </c>
      <c r="C27" s="24" t="str">
        <f aca="false">IF(C25="","",IFERROR(INDEX(Kalender_Konten_Utama!$F$5:$F$204,MATCH(C25,Kalender_Konten_Utama!$K$5:$K$204,0)),""))</f>
        <v/>
      </c>
      <c r="D27" s="24" t="str">
        <f aca="false">IF(D25="","",IFERROR(INDEX(Kalender_Konten_Utama!$F$5:$F$204,MATCH(D25,Kalender_Konten_Utama!$K$5:$K$204,0)),""))</f>
        <v/>
      </c>
      <c r="E27" s="24" t="str">
        <f aca="false">IF(E25="","",IFERROR(INDEX(Kalender_Konten_Utama!$F$5:$F$204,MATCH(E25,Kalender_Konten_Utama!$K$5:$K$204,0)),""))</f>
        <v/>
      </c>
      <c r="F27" s="24" t="str">
        <f aca="false">IF(F25="","",IFERROR(INDEX(Kalender_Konten_Utama!$F$5:$F$204,MATCH(F25,Kalender_Konten_Utama!$K$5:$K$204,0)),""))</f>
        <v/>
      </c>
      <c r="G27" s="25" t="str">
        <f aca="false">IF(G25="","",IFERROR(INDEX(Kalender_Konten_Utama!$F$5:$F$204,MATCH(G25,Kalender_Konten_Utama!$K$5:$K$204,0)),""))</f>
        <v/>
      </c>
      <c r="H27" s="25" t="str">
        <f aca="false">IF(H25="","",IFERROR(INDEX(Kalender_Konten_Utama!$F$5:$F$204,MATCH(H25,Kalender_Konten_Utama!$K$5:$K$204,0)),""))</f>
        <v/>
      </c>
    </row>
    <row r="28" customFormat="false" ht="27.75" hidden="false" customHeight="true" outlineLevel="0" collapsed="false">
      <c r="A28" s="26" t="s">
        <v>112</v>
      </c>
      <c r="B28" s="27" t="str">
        <f aca="false">IF(B25="","",IFERROR(INDEX(Kalender_Konten_Utama!$E$5:$E$204,MATCH(B25,Kalender_Konten_Utama!$K$5:$K$204,0))&amp;" · "&amp;INDEX(Kalender_Konten_Utama!$C$5:$C$204,MATCH(B25,Kalender_Konten_Utama!$K$5:$K$204,0))&amp;IF(COUNTIF(Kalender_Konten_Utama!$K$5:$K$204,B25)&gt;1," (+"&amp;(COUNTIF(Kalender_Konten_Utama!$K$5:$K$204,B25)-1)&amp;")",""),""))</f>
        <v/>
      </c>
      <c r="C28" s="27" t="str">
        <f aca="false">IF(C25="","",IFERROR(INDEX(Kalender_Konten_Utama!$E$5:$E$204,MATCH(C25,Kalender_Konten_Utama!$K$5:$K$204,0))&amp;" · "&amp;INDEX(Kalender_Konten_Utama!$C$5:$C$204,MATCH(C25,Kalender_Konten_Utama!$K$5:$K$204,0))&amp;IF(COUNTIF(Kalender_Konten_Utama!$K$5:$K$204,C25)&gt;1," (+"&amp;(COUNTIF(Kalender_Konten_Utama!$K$5:$K$204,C25)-1)&amp;")",""),""))</f>
        <v/>
      </c>
      <c r="D28" s="27" t="str">
        <f aca="false">IF(D25="","",IFERROR(INDEX(Kalender_Konten_Utama!$E$5:$E$204,MATCH(D25,Kalender_Konten_Utama!$K$5:$K$204,0))&amp;" · "&amp;INDEX(Kalender_Konten_Utama!$C$5:$C$204,MATCH(D25,Kalender_Konten_Utama!$K$5:$K$204,0))&amp;IF(COUNTIF(Kalender_Konten_Utama!$K$5:$K$204,D25)&gt;1," (+"&amp;(COUNTIF(Kalender_Konten_Utama!$K$5:$K$204,D25)-1)&amp;")",""),""))</f>
        <v/>
      </c>
      <c r="E28" s="27" t="str">
        <f aca="false">IF(E25="","",IFERROR(INDEX(Kalender_Konten_Utama!$E$5:$E$204,MATCH(E25,Kalender_Konten_Utama!$K$5:$K$204,0))&amp;" · "&amp;INDEX(Kalender_Konten_Utama!$C$5:$C$204,MATCH(E25,Kalender_Konten_Utama!$K$5:$K$204,0))&amp;IF(COUNTIF(Kalender_Konten_Utama!$K$5:$K$204,E25)&gt;1," (+"&amp;(COUNTIF(Kalender_Konten_Utama!$K$5:$K$204,E25)-1)&amp;")",""),""))</f>
        <v/>
      </c>
      <c r="F28" s="27" t="str">
        <f aca="false">IF(F25="","",IFERROR(INDEX(Kalender_Konten_Utama!$E$5:$E$204,MATCH(F25,Kalender_Konten_Utama!$K$5:$K$204,0))&amp;" · "&amp;INDEX(Kalender_Konten_Utama!$C$5:$C$204,MATCH(F25,Kalender_Konten_Utama!$K$5:$K$204,0))&amp;IF(COUNTIF(Kalender_Konten_Utama!$K$5:$K$204,F25)&gt;1," (+"&amp;(COUNTIF(Kalender_Konten_Utama!$K$5:$K$204,F25)-1)&amp;")",""),""))</f>
        <v/>
      </c>
      <c r="G28" s="28" t="str">
        <f aca="false">IF(G25="","",IFERROR(INDEX(Kalender_Konten_Utama!$E$5:$E$204,MATCH(G25,Kalender_Konten_Utama!$K$5:$K$204,0))&amp;" · "&amp;INDEX(Kalender_Konten_Utama!$C$5:$C$204,MATCH(G25,Kalender_Konten_Utama!$K$5:$K$204,0))&amp;IF(COUNTIF(Kalender_Konten_Utama!$K$5:$K$204,G25)&gt;1," (+"&amp;(COUNTIF(Kalender_Konten_Utama!$K$5:$K$204,G25)-1)&amp;")",""),""))</f>
        <v/>
      </c>
      <c r="H28" s="28" t="str">
        <f aca="false">IF(H25="","",IFERROR(INDEX(Kalender_Konten_Utama!$E$5:$E$204,MATCH(H25,Kalender_Konten_Utama!$K$5:$K$204,0))&amp;" · "&amp;INDEX(Kalender_Konten_Utama!$C$5:$C$204,MATCH(H25,Kalender_Konten_Utama!$K$5:$K$204,0))&amp;IF(COUNTIF(Kalender_Konten_Utama!$K$5:$K$204,H25)&gt;1," (+"&amp;(COUNTIF(Kalender_Konten_Utama!$K$5:$K$204,H25)-1)&amp;")",""),""))</f>
        <v/>
      </c>
    </row>
    <row r="30" customFormat="false" ht="15" hidden="false" customHeight="false" outlineLevel="0" collapsed="false">
      <c r="A30" s="3" t="s">
        <v>2</v>
      </c>
    </row>
  </sheetData>
  <sheetProtection sheet="true"/>
  <conditionalFormatting sqref="B5:H8">
    <cfRule type="expression" priority="2" aboveAverage="0" equalAverage="0" bottom="0" percent="0" rank="0" text="" dxfId="16">
      <formula>B$5=""</formula>
    </cfRule>
    <cfRule type="expression" priority="3" aboveAverage="0" equalAverage="0" bottom="0" percent="0" rank="0" text="" dxfId="9">
      <formula>AND(B$6&lt;&gt;"",B$6=INDEX(Pillars,1))</formula>
    </cfRule>
    <cfRule type="expression" priority="4" aboveAverage="0" equalAverage="0" bottom="0" percent="0" rank="0" text="" dxfId="10">
      <formula>AND(B$6&lt;&gt;"",B$6=INDEX(Pillars,2))</formula>
    </cfRule>
    <cfRule type="expression" priority="5" aboveAverage="0" equalAverage="0" bottom="0" percent="0" rank="0" text="" dxfId="11">
      <formula>AND(B$6&lt;&gt;"",B$6=INDEX(Pillars,3))</formula>
    </cfRule>
  </conditionalFormatting>
  <conditionalFormatting sqref="B9:H12">
    <cfRule type="expression" priority="6" aboveAverage="0" equalAverage="0" bottom="0" percent="0" rank="0" text="" dxfId="16">
      <formula>B$9=""</formula>
    </cfRule>
    <cfRule type="expression" priority="7" aboveAverage="0" equalAverage="0" bottom="0" percent="0" rank="0" text="" dxfId="9">
      <formula>AND(B$10&lt;&gt;"",B$10=INDEX(Pillars,1))</formula>
    </cfRule>
    <cfRule type="expression" priority="8" aboveAverage="0" equalAverage="0" bottom="0" percent="0" rank="0" text="" dxfId="10">
      <formula>AND(B$10&lt;&gt;"",B$10=INDEX(Pillars,2))</formula>
    </cfRule>
    <cfRule type="expression" priority="9" aboveAverage="0" equalAverage="0" bottom="0" percent="0" rank="0" text="" dxfId="11">
      <formula>AND(B$10&lt;&gt;"",B$10=INDEX(Pillars,3))</formula>
    </cfRule>
  </conditionalFormatting>
  <conditionalFormatting sqref="B13:H16">
    <cfRule type="expression" priority="10" aboveAverage="0" equalAverage="0" bottom="0" percent="0" rank="0" text="" dxfId="16">
      <formula>B$13=""</formula>
    </cfRule>
    <cfRule type="expression" priority="11" aboveAverage="0" equalAverage="0" bottom="0" percent="0" rank="0" text="" dxfId="9">
      <formula>AND(B$14&lt;&gt;"",B$14=INDEX(Pillars,1))</formula>
    </cfRule>
    <cfRule type="expression" priority="12" aboveAverage="0" equalAverage="0" bottom="0" percent="0" rank="0" text="" dxfId="10">
      <formula>AND(B$14&lt;&gt;"",B$14=INDEX(Pillars,2))</formula>
    </cfRule>
    <cfRule type="expression" priority="13" aboveAverage="0" equalAverage="0" bottom="0" percent="0" rank="0" text="" dxfId="11">
      <formula>AND(B$14&lt;&gt;"",B$14=INDEX(Pillars,3))</formula>
    </cfRule>
  </conditionalFormatting>
  <conditionalFormatting sqref="B17:H20">
    <cfRule type="expression" priority="14" aboveAverage="0" equalAverage="0" bottom="0" percent="0" rank="0" text="" dxfId="16">
      <formula>B$17=""</formula>
    </cfRule>
    <cfRule type="expression" priority="15" aboveAverage="0" equalAverage="0" bottom="0" percent="0" rank="0" text="" dxfId="9">
      <formula>AND(B$18&lt;&gt;"",B$18=INDEX(Pillars,1))</formula>
    </cfRule>
    <cfRule type="expression" priority="16" aboveAverage="0" equalAverage="0" bottom="0" percent="0" rank="0" text="" dxfId="10">
      <formula>AND(B$18&lt;&gt;"",B$18=INDEX(Pillars,2))</formula>
    </cfRule>
    <cfRule type="expression" priority="17" aboveAverage="0" equalAverage="0" bottom="0" percent="0" rank="0" text="" dxfId="11">
      <formula>AND(B$18&lt;&gt;"",B$18=INDEX(Pillars,3))</formula>
    </cfRule>
  </conditionalFormatting>
  <conditionalFormatting sqref="B21:H24">
    <cfRule type="expression" priority="18" aboveAverage="0" equalAverage="0" bottom="0" percent="0" rank="0" text="" dxfId="16">
      <formula>B$21=""</formula>
    </cfRule>
    <cfRule type="expression" priority="19" aboveAverage="0" equalAverage="0" bottom="0" percent="0" rank="0" text="" dxfId="9">
      <formula>AND(B$22&lt;&gt;"",B$22=INDEX(Pillars,1))</formula>
    </cfRule>
    <cfRule type="expression" priority="20" aboveAverage="0" equalAverage="0" bottom="0" percent="0" rank="0" text="" dxfId="10">
      <formula>AND(B$22&lt;&gt;"",B$22=INDEX(Pillars,2))</formula>
    </cfRule>
    <cfRule type="expression" priority="21" aboveAverage="0" equalAverage="0" bottom="0" percent="0" rank="0" text="" dxfId="11">
      <formula>AND(B$22&lt;&gt;"",B$22=INDEX(Pillars,3))</formula>
    </cfRule>
  </conditionalFormatting>
  <conditionalFormatting sqref="B25:H28">
    <cfRule type="expression" priority="22" aboveAverage="0" equalAverage="0" bottom="0" percent="0" rank="0" text="" dxfId="16">
      <formula>B$25=""</formula>
    </cfRule>
    <cfRule type="expression" priority="23" aboveAverage="0" equalAverage="0" bottom="0" percent="0" rank="0" text="" dxfId="9">
      <formula>AND(B$26&lt;&gt;"",B$26=INDEX(Pillars,1))</formula>
    </cfRule>
    <cfRule type="expression" priority="24" aboveAverage="0" equalAverage="0" bottom="0" percent="0" rank="0" text="" dxfId="10">
      <formula>AND(B$26&lt;&gt;"",B$26=INDEX(Pillars,2))</formula>
    </cfRule>
    <cfRule type="expression" priority="25" aboveAverage="0" equalAverage="0" bottom="0" percent="0" rank="0" text="" dxfId="11">
      <formula>AND(B$26&lt;&gt;"",B$26=INDEX(Pillars,3))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"Ringkasan — "&amp;CHOOSE(SelMonth,"Januari","Februari","Maret","April","Mei","Juni","Juli","Agustus","September","Oktober","November","Desember")&amp;" "&amp;SelYear</f>
        <v>Ringkasan — November 2026</v>
      </c>
    </row>
    <row r="2" customFormat="false" ht="15" hidden="false" customHeight="false" outlineLevel="0" collapsed="false">
      <c r="A2" s="3" t="s">
        <v>2</v>
      </c>
    </row>
    <row r="4" customFormat="false" ht="15" hidden="false" customHeight="false" outlineLevel="0" collapsed="false">
      <c r="B4" s="29" t="s">
        <v>113</v>
      </c>
    </row>
    <row r="5" customFormat="false" ht="15" hidden="false" customHeight="false" outlineLevel="0" collapsed="false">
      <c r="B5" s="4" t="s">
        <v>6</v>
      </c>
      <c r="C5" s="4" t="s">
        <v>114</v>
      </c>
      <c r="D5" s="4" t="s">
        <v>115</v>
      </c>
      <c r="E5" s="4" t="s">
        <v>116</v>
      </c>
      <c r="F5" s="4" t="s">
        <v>117</v>
      </c>
    </row>
    <row r="6" customFormat="false" ht="15" hidden="false" customHeight="false" outlineLevel="0" collapsed="false">
      <c r="B6" s="30" t="str">
        <f aca="false">'Pilar dan Daftar'!B11</f>
        <v>Edukasi</v>
      </c>
      <c r="C6" s="31" t="n">
        <f aca="false">'Pilar dan Daftar'!C11</f>
        <v>0.7</v>
      </c>
      <c r="D6" s="32" t="n">
        <f aca="false">COUNTIFS(Kalender_Konten_Utama!$D$5:$D$204,B6,Kalender_Konten_Utama!$K$5:$K$204,"&gt;="&amp;MonthStart,Kalender_Konten_Utama!$K$5:$K$204,"&lt;="&amp;MonthEnd)</f>
        <v>17</v>
      </c>
      <c r="E6" s="31" t="n">
        <f aca="false">IF($D$9=0,"",D6/$D$9)</f>
        <v>0.708333333333333</v>
      </c>
      <c r="F6" s="33" t="n">
        <f aca="false">IF(E6="","",ROUND((E6-C6)*100,1))</f>
        <v>0.8</v>
      </c>
    </row>
    <row r="7" customFormat="false" ht="15" hidden="false" customHeight="false" outlineLevel="0" collapsed="false">
      <c r="B7" s="34" t="str">
        <f aca="false">'Pilar dan Daftar'!B12</f>
        <v>Interaksi</v>
      </c>
      <c r="C7" s="31" t="n">
        <f aca="false">'Pilar dan Daftar'!C12</f>
        <v>0.2</v>
      </c>
      <c r="D7" s="32" t="n">
        <f aca="false">COUNTIFS(Kalender_Konten_Utama!$D$5:$D$204,B7,Kalender_Konten_Utama!$K$5:$K$204,"&gt;="&amp;MonthStart,Kalender_Konten_Utama!$K$5:$K$204,"&lt;="&amp;MonthEnd)</f>
        <v>5</v>
      </c>
      <c r="E7" s="31" t="n">
        <f aca="false">IF($D$9=0,"",D7/$D$9)</f>
        <v>0.208333333333333</v>
      </c>
      <c r="F7" s="33" t="n">
        <f aca="false">IF(E7="","",ROUND((E7-C7)*100,1))</f>
        <v>0.8</v>
      </c>
    </row>
    <row r="8" customFormat="false" ht="15" hidden="false" customHeight="false" outlineLevel="0" collapsed="false">
      <c r="B8" s="35" t="str">
        <f aca="false">'Pilar dan Daftar'!B13</f>
        <v>Promosi</v>
      </c>
      <c r="C8" s="31" t="n">
        <f aca="false">'Pilar dan Daftar'!C13</f>
        <v>0.1</v>
      </c>
      <c r="D8" s="32" t="n">
        <f aca="false">COUNTIFS(Kalender_Konten_Utama!$D$5:$D$204,B8,Kalender_Konten_Utama!$K$5:$K$204,"&gt;="&amp;MonthStart,Kalender_Konten_Utama!$K$5:$K$204,"&lt;="&amp;MonthEnd)</f>
        <v>2</v>
      </c>
      <c r="E8" s="31" t="n">
        <f aca="false">IF($D$9=0,"",D8/$D$9)</f>
        <v>0.0833333333333333</v>
      </c>
      <c r="F8" s="33" t="n">
        <f aca="false">IF(E8="","",ROUND((E8-C8)*100,1))</f>
        <v>-1.7</v>
      </c>
    </row>
    <row r="9" customFormat="false" ht="15" hidden="false" customHeight="false" outlineLevel="0" collapsed="false">
      <c r="B9" s="36" t="s">
        <v>118</v>
      </c>
      <c r="C9" s="37" t="n">
        <f aca="false">SUM(C6:C8)</f>
        <v>1</v>
      </c>
      <c r="D9" s="4" t="n">
        <f aca="false">SUM(D6:D8)</f>
        <v>24</v>
      </c>
      <c r="E9" s="37" t="n">
        <f aca="false">IF(D9=0,"",SUM(E6:E8))</f>
        <v>1</v>
      </c>
      <c r="F9" s="4"/>
    </row>
    <row r="11" customFormat="false" ht="15" hidden="false" customHeight="false" outlineLevel="0" collapsed="false">
      <c r="B11" s="29" t="s">
        <v>119</v>
      </c>
      <c r="D11" s="29" t="s">
        <v>120</v>
      </c>
    </row>
    <row r="12" customFormat="false" ht="15" hidden="false" customHeight="false" outlineLevel="0" collapsed="false">
      <c r="B12" s="4" t="s">
        <v>5</v>
      </c>
      <c r="C12" s="4" t="s">
        <v>121</v>
      </c>
      <c r="D12" s="4" t="s">
        <v>11</v>
      </c>
      <c r="E12" s="4" t="s">
        <v>121</v>
      </c>
    </row>
    <row r="13" customFormat="false" ht="15" hidden="false" customHeight="false" outlineLevel="0" collapsed="false">
      <c r="B13" s="38" t="str">
        <f aca="false">'Pilar dan Daftar'!C18</f>
        <v>Instagram</v>
      </c>
      <c r="C13" s="32" t="n">
        <f aca="false">COUNTIFS(Kalender_Konten_Utama!$C$5:$C$204,B13,Kalender_Konten_Utama!$K$5:$K$204,"&gt;="&amp;MonthStart,Kalender_Konten_Utama!$K$5:$K$204,"&lt;="&amp;MonthEnd)</f>
        <v>11</v>
      </c>
      <c r="D13" s="39" t="str">
        <f aca="false">'Pilar dan Daftar'!D18</f>
        <v>1. Draf</v>
      </c>
      <c r="E13" s="32" t="n">
        <f aca="false">COUNTIFS(Kalender_Konten_Utama!$I$5:$I$204,D13,Kalender_Konten_Utama!$K$5:$K$204,"&gt;="&amp;MonthStart,Kalender_Konten_Utama!$K$5:$K$204,"&lt;="&amp;MonthEnd)</f>
        <v>13</v>
      </c>
    </row>
    <row r="14" customFormat="false" ht="15" hidden="false" customHeight="false" outlineLevel="0" collapsed="false">
      <c r="B14" s="38" t="str">
        <f aca="false">'Pilar dan Daftar'!C19</f>
        <v>TikTok</v>
      </c>
      <c r="C14" s="32" t="n">
        <f aca="false">COUNTIFS(Kalender_Konten_Utama!$C$5:$C$204,B14,Kalender_Konten_Utama!$K$5:$K$204,"&gt;="&amp;MonthStart,Kalender_Konten_Utama!$K$5:$K$204,"&lt;="&amp;MonthEnd)</f>
        <v>7</v>
      </c>
      <c r="D14" s="35" t="str">
        <f aca="false">'Pilar dan Daftar'!D19</f>
        <v>2. Dalam Tinjauan</v>
      </c>
      <c r="E14" s="32" t="n">
        <f aca="false">COUNTIFS(Kalender_Konten_Utama!$I$5:$I$204,D14,Kalender_Konten_Utama!$K$5:$K$204,"&gt;="&amp;MonthStart,Kalender_Konten_Utama!$K$5:$K$204,"&lt;="&amp;MonthEnd)</f>
        <v>5</v>
      </c>
    </row>
    <row r="15" customFormat="false" ht="15" hidden="false" customHeight="false" outlineLevel="0" collapsed="false">
      <c r="B15" s="38" t="str">
        <f aca="false">'Pilar dan Daftar'!C20</f>
        <v>Facebook</v>
      </c>
      <c r="C15" s="32" t="n">
        <f aca="false">COUNTIFS(Kalender_Konten_Utama!$C$5:$C$204,B15,Kalender_Konten_Utama!$K$5:$K$204,"&gt;="&amp;MonthStart,Kalender_Konten_Utama!$K$5:$K$204,"&lt;="&amp;MonthEnd)</f>
        <v>2</v>
      </c>
      <c r="D15" s="40" t="str">
        <f aca="false">'Pilar dan Daftar'!D20</f>
        <v>3. Siap Tayang</v>
      </c>
      <c r="E15" s="32" t="n">
        <f aca="false">COUNTIFS(Kalender_Konten_Utama!$I$5:$I$204,D15,Kalender_Konten_Utama!$K$5:$K$204,"&gt;="&amp;MonthStart,Kalender_Konten_Utama!$K$5:$K$204,"&lt;="&amp;MonthEnd)</f>
        <v>4</v>
      </c>
    </row>
    <row r="16" customFormat="false" ht="15" hidden="false" customHeight="false" outlineLevel="0" collapsed="false">
      <c r="B16" s="38" t="str">
        <f aca="false">'Pilar dan Daftar'!C21</f>
        <v>Threads/X</v>
      </c>
      <c r="C16" s="32" t="n">
        <f aca="false">COUNTIFS(Kalender_Konten_Utama!$C$5:$C$204,B16,Kalender_Konten_Utama!$K$5:$K$204,"&gt;="&amp;MonthStart,Kalender_Konten_Utama!$K$5:$K$204,"&lt;="&amp;MonthEnd)</f>
        <v>2</v>
      </c>
      <c r="D16" s="41" t="str">
        <f aca="false">'Pilar dan Daftar'!D21</f>
        <v>4. Terjadwal</v>
      </c>
      <c r="E16" s="32" t="n">
        <f aca="false">COUNTIFS(Kalender_Konten_Utama!$I$5:$I$204,D16,Kalender_Konten_Utama!$K$5:$K$204,"&gt;="&amp;MonthStart,Kalender_Konten_Utama!$K$5:$K$204,"&lt;="&amp;MonthEnd)</f>
        <v>2</v>
      </c>
    </row>
    <row r="17" customFormat="false" ht="15" hidden="false" customHeight="false" outlineLevel="0" collapsed="false">
      <c r="B17" s="38" t="str">
        <f aca="false">'Pilar dan Daftar'!C22</f>
        <v>LinkedIn</v>
      </c>
      <c r="C17" s="32" t="n">
        <f aca="false">COUNTIFS(Kalender_Konten_Utama!$C$5:$C$204,B17,Kalender_Konten_Utama!$K$5:$K$204,"&gt;="&amp;MonthStart,Kalender_Konten_Utama!$K$5:$K$204,"&lt;="&amp;MonthEnd)</f>
        <v>2</v>
      </c>
      <c r="D17" s="34" t="str">
        <f aca="false">'Pilar dan Daftar'!D22</f>
        <v>5. Sudah Terbit</v>
      </c>
      <c r="E17" s="32" t="n">
        <f aca="false">COUNTIFS(Kalender_Konten_Utama!$I$5:$I$204,D17,Kalender_Konten_Utama!$K$5:$K$204,"&gt;="&amp;MonthStart,Kalender_Konten_Utama!$K$5:$K$204,"&lt;="&amp;MonthEnd)</f>
        <v>0</v>
      </c>
    </row>
    <row r="18" customFormat="false" ht="15" hidden="false" customHeight="false" outlineLevel="0" collapsed="false">
      <c r="B18" s="38" t="str">
        <f aca="false">'Pilar dan Daftar'!C23</f>
        <v>YouTube</v>
      </c>
      <c r="C18" s="32" t="n">
        <f aca="false">COUNTIFS(Kalender_Konten_Utama!$C$5:$C$204,B18,Kalender_Konten_Utama!$K$5:$K$204,"&gt;="&amp;MonthStart,Kalender_Konten_Utama!$K$5:$K$204,"&lt;="&amp;MonthEnd)</f>
        <v>0</v>
      </c>
    </row>
    <row r="19" customFormat="false" ht="15" hidden="false" customHeight="false" outlineLevel="0" collapsed="false">
      <c r="B19" s="36" t="s">
        <v>118</v>
      </c>
      <c r="C19" s="4" t="n">
        <f aca="false">SUM(C13:C18)</f>
        <v>24</v>
      </c>
      <c r="D19" s="36" t="s">
        <v>118</v>
      </c>
      <c r="E19" s="4" t="n">
        <f aca="false">SUM(E13:E18)</f>
        <v>24</v>
      </c>
    </row>
    <row r="21" customFormat="false" ht="15" hidden="false" customHeight="false" outlineLevel="0" collapsed="false">
      <c r="B21" s="29" t="s">
        <v>122</v>
      </c>
    </row>
    <row r="22" customFormat="false" ht="15" hidden="false" customHeight="true" outlineLevel="0" collapsed="false">
      <c r="B22" s="4" t="s">
        <v>123</v>
      </c>
      <c r="C22" s="4" t="s">
        <v>124</v>
      </c>
      <c r="D22" s="4"/>
      <c r="E22" s="4" t="s">
        <v>125</v>
      </c>
      <c r="F22" s="4"/>
    </row>
    <row r="23" customFormat="false" ht="48" hidden="false" customHeight="true" outlineLevel="0" collapsed="false">
      <c r="B23" s="42" t="s">
        <v>126</v>
      </c>
      <c r="C23" s="43" t="s">
        <v>127</v>
      </c>
      <c r="D23" s="43"/>
      <c r="E23" s="43" t="s">
        <v>128</v>
      </c>
      <c r="F23" s="43"/>
    </row>
    <row r="24" customFormat="false" ht="48" hidden="false" customHeight="true" outlineLevel="0" collapsed="false">
      <c r="B24" s="42" t="s">
        <v>129</v>
      </c>
      <c r="C24" s="43" t="s">
        <v>130</v>
      </c>
      <c r="D24" s="43"/>
      <c r="E24" s="43" t="s">
        <v>131</v>
      </c>
      <c r="F24" s="43"/>
    </row>
    <row r="25" customFormat="false" ht="48" hidden="false" customHeight="true" outlineLevel="0" collapsed="false">
      <c r="B25" s="42" t="s">
        <v>132</v>
      </c>
      <c r="C25" s="43" t="s">
        <v>133</v>
      </c>
      <c r="D25" s="43"/>
      <c r="E25" s="43" t="s">
        <v>134</v>
      </c>
      <c r="F25" s="43"/>
    </row>
    <row r="26" customFormat="false" ht="15" hidden="false" customHeight="false" outlineLevel="0" collapsed="false">
      <c r="B26" s="3" t="s">
        <v>135</v>
      </c>
    </row>
    <row r="28" customFormat="false" ht="15" hidden="false" customHeight="false" outlineLevel="0" collapsed="false">
      <c r="B28" s="29" t="s">
        <v>136</v>
      </c>
    </row>
    <row r="29" customFormat="false" ht="15" hidden="false" customHeight="true" outlineLevel="0" collapsed="false">
      <c r="B29" s="4" t="s">
        <v>137</v>
      </c>
      <c r="C29" s="4" t="s">
        <v>138</v>
      </c>
      <c r="D29" s="4"/>
      <c r="E29" s="4" t="s">
        <v>139</v>
      </c>
      <c r="F29" s="4"/>
    </row>
    <row r="30" customFormat="false" ht="48" hidden="false" customHeight="true" outlineLevel="0" collapsed="false">
      <c r="B30" s="42" t="s">
        <v>140</v>
      </c>
      <c r="C30" s="43" t="s">
        <v>141</v>
      </c>
      <c r="D30" s="43"/>
      <c r="E30" s="43" t="s">
        <v>142</v>
      </c>
      <c r="F30" s="43"/>
    </row>
    <row r="31" customFormat="false" ht="48" hidden="false" customHeight="true" outlineLevel="0" collapsed="false">
      <c r="B31" s="42" t="s">
        <v>143</v>
      </c>
      <c r="C31" s="43" t="s">
        <v>144</v>
      </c>
      <c r="D31" s="43"/>
      <c r="E31" s="43" t="s">
        <v>145</v>
      </c>
      <c r="F31" s="43"/>
    </row>
    <row r="32" customFormat="false" ht="48" hidden="false" customHeight="true" outlineLevel="0" collapsed="false">
      <c r="B32" s="42" t="s">
        <v>146</v>
      </c>
      <c r="C32" s="43" t="s">
        <v>147</v>
      </c>
      <c r="D32" s="43"/>
      <c r="E32" s="43" t="s">
        <v>148</v>
      </c>
      <c r="F32" s="43"/>
    </row>
    <row r="33" customFormat="false" ht="48" hidden="false" customHeight="true" outlineLevel="0" collapsed="false">
      <c r="B33" s="42" t="s">
        <v>149</v>
      </c>
      <c r="C33" s="43" t="s">
        <v>150</v>
      </c>
      <c r="D33" s="43"/>
      <c r="E33" s="43" t="s">
        <v>151</v>
      </c>
      <c r="F33" s="43"/>
    </row>
    <row r="34" customFormat="false" ht="48" hidden="false" customHeight="true" outlineLevel="0" collapsed="false">
      <c r="B34" s="42" t="s">
        <v>152</v>
      </c>
      <c r="C34" s="43" t="s">
        <v>153</v>
      </c>
      <c r="D34" s="43"/>
      <c r="E34" s="43" t="s">
        <v>154</v>
      </c>
      <c r="F34" s="43"/>
    </row>
  </sheetData>
  <sheetProtection sheet="true"/>
  <mergeCells count="20">
    <mergeCell ref="C22:D22"/>
    <mergeCell ref="E22:F22"/>
    <mergeCell ref="C23:D23"/>
    <mergeCell ref="E23:F23"/>
    <mergeCell ref="C24:D24"/>
    <mergeCell ref="E24:F24"/>
    <mergeCell ref="C25:D25"/>
    <mergeCell ref="E25:F25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155</v>
      </c>
    </row>
    <row r="2" customFormat="false" ht="15" hidden="false" customHeight="false" outlineLevel="0" collapsed="false">
      <c r="A2" s="2" t="s">
        <v>156</v>
      </c>
    </row>
    <row r="4" customFormat="false" ht="15" hidden="false" customHeight="false" outlineLevel="0" collapsed="false">
      <c r="B4" s="44" t="s">
        <v>157</v>
      </c>
      <c r="C4" s="45" t="n">
        <v>11</v>
      </c>
    </row>
    <row r="5" customFormat="false" ht="15" hidden="false" customHeight="false" outlineLevel="0" collapsed="false">
      <c r="B5" s="44" t="s">
        <v>158</v>
      </c>
      <c r="C5" s="45" t="n">
        <v>2026</v>
      </c>
    </row>
    <row r="6" customFormat="false" ht="15" hidden="false" customHeight="false" outlineLevel="0" collapsed="false">
      <c r="B6" s="44" t="s">
        <v>159</v>
      </c>
      <c r="C6" s="46" t="n">
        <f aca="false">DATE(SelYear,SelMonth,1)</f>
        <v>46327</v>
      </c>
    </row>
    <row r="7" customFormat="false" ht="15" hidden="false" customHeight="false" outlineLevel="0" collapsed="false">
      <c r="B7" s="44" t="s">
        <v>160</v>
      </c>
      <c r="C7" s="46" t="n">
        <f aca="false">DATE(SelYear,SelMonth+1,0)</f>
        <v>46356</v>
      </c>
    </row>
    <row r="8" customFormat="false" ht="15" hidden="false" customHeight="false" outlineLevel="0" collapsed="false">
      <c r="B8" s="44" t="s">
        <v>161</v>
      </c>
      <c r="C8" s="46" t="n">
        <f aca="false">C6-WEEKDAY(C6,2)+1</f>
        <v>46321</v>
      </c>
    </row>
    <row r="10" customFormat="false" ht="15" hidden="false" customHeight="false" outlineLevel="0" collapsed="false">
      <c r="B10" s="4" t="s">
        <v>6</v>
      </c>
      <c r="C10" s="4" t="s">
        <v>114</v>
      </c>
      <c r="D10" s="4" t="s">
        <v>162</v>
      </c>
      <c r="E10" s="4" t="s">
        <v>163</v>
      </c>
    </row>
    <row r="11" customFormat="false" ht="31.5" hidden="false" customHeight="true" outlineLevel="0" collapsed="false">
      <c r="B11" s="47" t="s">
        <v>14</v>
      </c>
      <c r="C11" s="48" t="n">
        <v>0.7</v>
      </c>
      <c r="D11" s="49" t="s">
        <v>164</v>
      </c>
      <c r="E11" s="47" t="s">
        <v>165</v>
      </c>
    </row>
    <row r="12" customFormat="false" ht="31.5" hidden="false" customHeight="true" outlineLevel="0" collapsed="false">
      <c r="B12" s="47" t="s">
        <v>26</v>
      </c>
      <c r="C12" s="48" t="n">
        <v>0.2</v>
      </c>
      <c r="D12" s="50" t="s">
        <v>166</v>
      </c>
      <c r="E12" s="47" t="s">
        <v>167</v>
      </c>
    </row>
    <row r="13" customFormat="false" ht="31.5" hidden="false" customHeight="true" outlineLevel="0" collapsed="false">
      <c r="B13" s="47" t="s">
        <v>57</v>
      </c>
      <c r="C13" s="48" t="n">
        <v>0.1</v>
      </c>
      <c r="D13" s="51" t="s">
        <v>168</v>
      </c>
      <c r="E13" s="47" t="s">
        <v>169</v>
      </c>
    </row>
    <row r="14" customFormat="false" ht="15" hidden="false" customHeight="false" outlineLevel="0" collapsed="false">
      <c r="B14" s="44" t="s">
        <v>118</v>
      </c>
      <c r="C14" s="37" t="n">
        <f aca="false">SUM(C11:C13)</f>
        <v>1</v>
      </c>
    </row>
    <row r="15" customFormat="false" ht="15" hidden="false" customHeight="false" outlineLevel="0" collapsed="false">
      <c r="B15" s="3" t="s">
        <v>170</v>
      </c>
    </row>
    <row r="17" customFormat="false" ht="15" hidden="false" customHeight="false" outlineLevel="0" collapsed="false">
      <c r="B17" s="4" t="s">
        <v>7</v>
      </c>
      <c r="C17" s="4" t="s">
        <v>5</v>
      </c>
      <c r="D17" s="4" t="s">
        <v>11</v>
      </c>
    </row>
    <row r="18" customFormat="false" ht="15" hidden="false" customHeight="false" outlineLevel="0" collapsed="false">
      <c r="B18" s="47" t="s">
        <v>21</v>
      </c>
      <c r="C18" s="47" t="s">
        <v>13</v>
      </c>
      <c r="D18" s="47" t="s">
        <v>64</v>
      </c>
    </row>
    <row r="19" customFormat="false" ht="15" hidden="false" customHeight="false" outlineLevel="0" collapsed="false">
      <c r="B19" s="47" t="s">
        <v>15</v>
      </c>
      <c r="C19" s="47" t="s">
        <v>20</v>
      </c>
      <c r="D19" s="47" t="s">
        <v>43</v>
      </c>
    </row>
    <row r="20" customFormat="false" ht="15" hidden="false" customHeight="false" outlineLevel="0" collapsed="false">
      <c r="B20" s="47" t="s">
        <v>36</v>
      </c>
      <c r="C20" s="47" t="s">
        <v>35</v>
      </c>
      <c r="D20" s="47" t="s">
        <v>31</v>
      </c>
    </row>
    <row r="21" customFormat="false" ht="15" hidden="false" customHeight="false" outlineLevel="0" collapsed="false">
      <c r="B21" s="47" t="s">
        <v>27</v>
      </c>
      <c r="C21" s="47" t="s">
        <v>25</v>
      </c>
      <c r="D21" s="47" t="s">
        <v>19</v>
      </c>
    </row>
    <row r="22" customFormat="false" ht="15" hidden="false" customHeight="false" outlineLevel="0" collapsed="false">
      <c r="B22" s="47" t="s">
        <v>171</v>
      </c>
      <c r="C22" s="47" t="s">
        <v>53</v>
      </c>
      <c r="D22" s="47" t="s">
        <v>172</v>
      </c>
    </row>
    <row r="23" customFormat="false" ht="15" hidden="false" customHeight="false" outlineLevel="0" collapsed="false">
      <c r="C23" s="47" t="s">
        <v>173</v>
      </c>
    </row>
    <row r="24" customFormat="false" ht="15" hidden="false" customHeight="false" outlineLevel="0" collapsed="false">
      <c r="B24" s="3" t="s">
        <v>174</v>
      </c>
    </row>
    <row r="26" customFormat="false" ht="15" hidden="false" customHeight="false" outlineLevel="0" collapsed="false">
      <c r="B26" s="3" t="s">
        <v>2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2026-10-24T13:20:25Z</dcterms:created>
  <dc:creator>openpyxl</dc:creator>
  <dc:description/>
  <dc:language>vi-VN</dc:language>
  <cp:lastModifiedBy/>
  <dcterms:modified xsi:type="dcterms:W3CDTF">2026-10-24T13:20:25Z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