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ostlar" sheetId="1" state="visible" r:id="rId3"/>
    <sheet name="Rubrikalar" sheetId="2" state="visible" r:id="rId4"/>
    <sheet name="Kanallar" sheetId="3" state="visible" r:id="rId5"/>
    <sheet name="Mavzular matritsasi" sheetId="4" state="visible" r:id="rId6"/>
    <sheet name="Taqvim" sheetId="5" state="visible" r:id="rId7"/>
    <sheet name="Xulosa" sheetId="6" state="visible" r:id="rId8"/>
  </sheets>
  <definedNames>
    <definedName function="false" hidden="false" localSheetId="2" name="_xlnm.Print_Area" vbProcedure="false">Kanallar!$A$1:$E$13</definedName>
    <definedName function="false" hidden="false" localSheetId="3" name="_xlnm.Print_Area" vbProcedure="false">'Mavzular matritsasi'!$A$1:$D$33</definedName>
    <definedName function="false" hidden="false" localSheetId="0" name="_xlnm.Print_Area" vbProcedure="false">Postlar!$A$1:$I$24</definedName>
    <definedName function="false" hidden="false" localSheetId="1" name="_xlnm.Print_Area" vbProcedure="false">Rubrikalar!$A$1:$E$28</definedName>
    <definedName function="false" hidden="false" localSheetId="4" name="_xlnm.Print_Area" vbProcedure="false">Taqvim!$A$1:$H$30</definedName>
    <definedName function="false" hidden="false" localSheetId="5" name="_xlnm.Print_Area" vbProcedure="false">Xulosa!$A$1:$F$30</definedName>
    <definedName function="false" hidden="false" name="Channels" vbProcedure="false">Kanallar!$A$5:$A$11</definedName>
    <definedName function="false" hidden="false" name="Formats" vbProcedure="false">Rubrikalar!$B$19:$B$23</definedName>
    <definedName function="false" hidden="false" name="GridStart" vbProcedure="false">Rubrikalar!$C$8</definedName>
    <definedName function="false" hidden="false" name="MonthEnd" vbProcedure="false">Rubrikalar!$C$7</definedName>
    <definedName function="false" hidden="false" name="MonthStart" vbProcedure="false">Rubrikalar!$C$6</definedName>
    <definedName function="false" hidden="false" name="Pillars" vbProcedure="false">Rubrikalar!$B$11:$B$14</definedName>
    <definedName function="false" hidden="false" name="PillarTargets" vbProcedure="false">Rubrikalar!$C$11:$C$14</definedName>
    <definedName function="false" hidden="false" name="SelMonth" vbProcedure="false">Rubrikalar!$C$4</definedName>
    <definedName function="false" hidden="false" name="SelYear" vbProcedure="false">Rubrikalar!$C$5</definedName>
    <definedName function="false" hidden="false" name="Statuses" vbProcedure="false">Rubrikalar!$D$19:$D$22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<sst xmlns="http://schemas.openxmlformats.org/spreadsheetml/2006/main" count="372" uniqueCount="199">
  <si>
    <t xml:space="preserve">Postlar</t>
  </si>
  <si>
    <t xml:space="preserve">Bir qator — bitta post. Rubrika, Chiqadigan kanallar, Holat — ochiluvchi roʻyxat (kanallar vergul bilan). Sana KK.OO.YYYY, vaqt SS:DD. Belgilar hisoblagichi (=LEN) oʻzi hisoblanadi va qulflangan.</t>
  </si>
  <si>
    <t xml:space="preserve">Faraziy misol — orova.vn</t>
  </si>
  <si>
    <t xml:space="preserve">Sana</t>
  </si>
  <si>
    <t xml:space="preserve">Nashr vaqti</t>
  </si>
  <si>
    <t xml:space="preserve">Rubrika</t>
  </si>
  <si>
    <t xml:space="preserve">Post mavzusi</t>
  </si>
  <si>
    <t xml:space="preserve">Matn (caption)</t>
  </si>
  <si>
    <t xml:space="preserve">Media fayl havolasi</t>
  </si>
  <si>
    <t xml:space="preserve">Chiqadigan kanallar</t>
  </si>
  <si>
    <t xml:space="preserve">Holat</t>
  </si>
  <si>
    <t xml:space="preserve">Belgilar hisoblagichi</t>
  </si>
  <si>
    <t xml:space="preserve">Foydali va ta’limiy</t>
  </si>
  <si>
    <t xml:space="preserve">Yangi kolleksiya matolari: paxta, zigʻir, trikotaj</t>
  </si>
  <si>
    <t xml:space="preserve">Yozgi kolleksiyamizda uchta asosiy mato bor. Har birining afzalligi va qaysi kunga mosligini qisqacha tushuntirdik.</t>
  </si>
  <si>
    <t xml:space="preserve">/media/may/03-matn</t>
  </si>
  <si>
    <t xml:space="preserve">Telegram, Facebook</t>
  </si>
  <si>
    <t xml:space="preserve">Chop etilgan</t>
  </si>
  <si>
    <t xml:space="preserve">Ekspertiza va keyslar</t>
  </si>
  <si>
    <t xml:space="preserve">Mijoz keysi: ofis uchun 30 ta forma</t>
  </si>
  <si>
    <t xml:space="preserve">Ofis uchun 30 ta korporativ forma: oʻlcham olish, sinov tikish va topshirish — 3 bosqichda qanday ishladik.</t>
  </si>
  <si>
    <t xml:space="preserve">/media/may/04-keys</t>
  </si>
  <si>
    <t xml:space="preserve">LinkedIn, Facebook</t>
  </si>
  <si>
    <t xml:space="preserve">Koʻngilochar</t>
  </si>
  <si>
    <t xml:space="preserve">Tikuv sexidan bir kun</t>
  </si>
  <si>
    <t xml:space="preserve">Kolleksiya qanday tugʻiladi? Sexdan 30 soniyalik lavha.</t>
  </si>
  <si>
    <t xml:space="preserve">/media/may/05-reels</t>
  </si>
  <si>
    <t xml:space="preserve">Instagram, TikTok</t>
  </si>
  <si>
    <t xml:space="preserve">Kiyim oʻlchamini toʻgʻri tanlash: 4 qadam</t>
  </si>
  <si>
    <t xml:space="preserve">Santimetr lentani tayyorlang: koʻkrak, bel, son va yeng uzunligini oʻlchang. Oʻlchamlar jadvali karuselda.</t>
  </si>
  <si>
    <t xml:space="preserve">/media/may/06-karusel</t>
  </si>
  <si>
    <t xml:space="preserve">Instagram, Telegram</t>
  </si>
  <si>
    <t xml:space="preserve">Sotuv va takliflar</t>
  </si>
  <si>
    <t xml:space="preserve">Yozgi kolleksiya: oldindan buyurtma</t>
  </si>
  <si>
    <t xml:space="preserve">Yangi kolleksiyaga oldindan buyurtma ochildi. Buyurtma berish — Telegram botimiz orqali.</t>
  </si>
  <si>
    <t xml:space="preserve">/media/may/07-foto</t>
  </si>
  <si>
    <t xml:space="preserve">Telegram, Instagram</t>
  </si>
  <si>
    <t xml:space="preserve">Zigʻir koʻylakni gʻijimlanishdan saqlash</t>
  </si>
  <si>
    <t xml:space="preserve">Zigʻir gʻijimlanadi — bu tabiiy. Uni dazmolsiz ham tartibli saqlashning 3 usuli.</t>
  </si>
  <si>
    <t xml:space="preserve">/media/may/10-matn</t>
  </si>
  <si>
    <t xml:space="preserve">Telegram</t>
  </si>
  <si>
    <t xml:space="preserve">Rejalashtirilgan</t>
  </si>
  <si>
    <t xml:space="preserve">Dizayner bilan suhbat: rang tanlash</t>
  </si>
  <si>
    <t xml:space="preserve">Dizaynerimiz yozgi palitra qanday tanlanganini aytib berdi.</t>
  </si>
  <si>
    <t xml:space="preserve">/media/may/11-video</t>
  </si>
  <si>
    <t xml:space="preserve">YouTube, Instagram</t>
  </si>
  <si>
    <t xml:space="preserve">Yangi matoni qanday parvarishlash</t>
  </si>
  <si>
    <t xml:space="preserve">Paxta matoni yuvishdan oldin yorliqni oʻqing: harorat, siqish va quritish belgilari karuselda.</t>
  </si>
  <si>
    <t xml:space="preserve">/media/may/12-karusel</t>
  </si>
  <si>
    <t xml:space="preserve">Hafta oxiri uchun toʻplam: koʻylak + shim</t>
  </si>
  <si>
    <t xml:space="preserve">Ikki mahsulotni birga olganlarga yetkazib berish bepul. Batafsil — bio havolasida.</t>
  </si>
  <si>
    <t xml:space="preserve">/media/may/13-foto</t>
  </si>
  <si>
    <t xml:space="preserve">Instagram, Facebook</t>
  </si>
  <si>
    <t xml:space="preserve">Bitta koʻylakdan 5 xil obraz</t>
  </si>
  <si>
    <t xml:space="preserve">Bitta oq koʻylakni ishga, uchrashuvga va sayrga qanday kiyish mumkin? 30 soniyalik video.</t>
  </si>
  <si>
    <t xml:space="preserve">/media/may/14-reels</t>
  </si>
  <si>
    <t xml:space="preserve">TikTok, YouTube</t>
  </si>
  <si>
    <t xml:space="preserve">Keys: maktab formasi buyurtmasi</t>
  </si>
  <si>
    <t xml:space="preserve">Xususiy maktab uchun formalar: mato tanlash, sinov tikish va topshirish tartibi.</t>
  </si>
  <si>
    <t xml:space="preserve">/media/may/17-keys</t>
  </si>
  <si>
    <t xml:space="preserve">LinkedIn, Telegram</t>
  </si>
  <si>
    <t xml:space="preserve">Tayyor</t>
  </si>
  <si>
    <t xml:space="preserve">Oq kiyimdagi dogʻni ketkazishda 3 xato</t>
  </si>
  <si>
    <t xml:space="preserve">Issiq suv, kuchli ishqalash va oqartiruvchini aralashtirish — dogʻni mustahkamlaydigan 3 xato.</t>
  </si>
  <si>
    <t xml:space="preserve">/media/may/18-karusel</t>
  </si>
  <si>
    <t xml:space="preserve">Instagram, Threads</t>
  </si>
  <si>
    <t xml:space="preserve">Filialda yangi kolleksiya taqdimoti</t>
  </si>
  <si>
    <t xml:space="preserve">Shanba kuni filialimizda taqdimot. Joy band qilish — Telegram botda.</t>
  </si>
  <si>
    <t xml:space="preserve">/media/may/19-foto</t>
  </si>
  <si>
    <t xml:space="preserve">Trikotaj kiyimni yuvish va quritish qoidalari</t>
  </si>
  <si>
    <t xml:space="preserve">Trikotajni teskari tomonidan yuving va tekis joyda quriting — shakli saqlanadi.</t>
  </si>
  <si>
    <t xml:space="preserve">/media/may/20-matn</t>
  </si>
  <si>
    <t xml:space="preserve">Mijozlar eng koʻp soʻragan 5 savol</t>
  </si>
  <si>
    <t xml:space="preserve">Yetkazib berish, almashtirish va oʻlcham boʻyicha eng koʻp beriladigan savollarga javoblar.</t>
  </si>
  <si>
    <t xml:space="preserve">/media/may/21-karusel</t>
  </si>
  <si>
    <t xml:space="preserve">Yozda qaysi mato issiq bermaydi?</t>
  </si>
  <si>
    <t xml:space="preserve">Zigʻir va yupqa paxta havoni yaxshi oʻtkazadi. Yozgi tanlov uchun qisqa qoʻllanma.</t>
  </si>
  <si>
    <t xml:space="preserve">/media/may/24-karusel</t>
  </si>
  <si>
    <t xml:space="preserve">Qoralama</t>
  </si>
  <si>
    <t xml:space="preserve">Soʻrovnoma: keyingi kolleksiya rangi</t>
  </si>
  <si>
    <t xml:space="preserve">Keyingi kolleksiya qaysi rangda boʻlsin? Ovoz bering!</t>
  </si>
  <si>
    <t xml:space="preserve">/media/may/26-sorovnoma</t>
  </si>
  <si>
    <t xml:space="preserve">Oy yakuni: qolgan oʻlchamlar</t>
  </si>
  <si>
    <t xml:space="preserve">Kolleksiyadan qolgan oʻlchamlar roʻyxati. Buyurtma — Telegram botda.</t>
  </si>
  <si>
    <t xml:space="preserve">/media/may/27-foto</t>
  </si>
  <si>
    <t xml:space="preserve">Sovgʻa uchun kiyim tanlash boʻyicha maslahat</t>
  </si>
  <si>
    <t xml:space="preserve">Sotuvchilarimiz sovgʻa uchun oʻlcham bilmasangiz qanday tanlashni aytib berishdi.</t>
  </si>
  <si>
    <t xml:space="preserve">/media/may/28-matn</t>
  </si>
  <si>
    <t xml:space="preserve">Facebook, LinkedIn</t>
  </si>
  <si>
    <t xml:space="preserve">Yozgi parvarish boʻyicha qoʻllanma</t>
  </si>
  <si>
    <t xml:space="preserve">Yoz mavsumida kiyimni quyoshdan va terdan asrash boʻyicha qisqa qoʻllanma.</t>
  </si>
  <si>
    <t xml:space="preserve">/media/may/31-video</t>
  </si>
  <si>
    <t xml:space="preserve">Telegram, YouTube</t>
  </si>
  <si>
    <t xml:space="preserve">Rubrikalar</t>
  </si>
  <si>
    <t xml:space="preserve">Shu yerda oy va yilni tanlang: Taqvim va Xulosa varaqlari oʻzi yangilanadi. Sariq katakchalarni oʻzgartirish mumkin.</t>
  </si>
  <si>
    <t xml:space="preserve">Oy</t>
  </si>
  <si>
    <t xml:space="preserve">Yil</t>
  </si>
  <si>
    <t xml:space="preserve">Oyning birinchi kuni</t>
  </si>
  <si>
    <t xml:space="preserve">Oyning oxirgi kuni</t>
  </si>
  <si>
    <t xml:space="preserve">Taqvim boshlanadi (dushanba)</t>
  </si>
  <si>
    <t xml:space="preserve">Rubrika nomi</t>
  </si>
  <si>
    <t xml:space="preserve">Ulush</t>
  </si>
  <si>
    <t xml:space="preserve">Rang</t>
  </si>
  <si>
    <t xml:space="preserve">Maqsadi</t>
  </si>
  <si>
    <t xml:space="preserve">Koʻk</t>
  </si>
  <si>
    <t xml:space="preserve">Mijozlar savollariga javob berish, mahsulotdan foydalanishni oʻrgatish</t>
  </si>
  <si>
    <t xml:space="preserve">Yashil</t>
  </si>
  <si>
    <t xml:space="preserve">Tajriba va natijalarni koʻrsatib, ishonch qozonish</t>
  </si>
  <si>
    <t xml:space="preserve">Toʻq sariq</t>
  </si>
  <si>
    <t xml:space="preserve">Mahsulot, aksiya va buyurtma yoʻlini taklif qilish</t>
  </si>
  <si>
    <t xml:space="preserve">Binafsha</t>
  </si>
  <si>
    <t xml:space="preserve">Jamoa hayoti va soʻrovnomalar orqali auditoriyaga yaqinlashish</t>
  </si>
  <si>
    <t xml:space="preserve">Jami</t>
  </si>
  <si>
    <t xml:space="preserve">Ulushlar 40 / 30 / 20 / 10 % — faraziy misol. Har bir biznes oʻz ulushini oʻzi belgilaydi (jami 100 % boʻlishi kerak).</t>
  </si>
  <si>
    <t xml:space="preserve">Format</t>
  </si>
  <si>
    <t xml:space="preserve">Kanal</t>
  </si>
  <si>
    <t xml:space="preserve">Matnli post</t>
  </si>
  <si>
    <t xml:space="preserve">Karusel</t>
  </si>
  <si>
    <t xml:space="preserve">Reels / Shorts</t>
  </si>
  <si>
    <t xml:space="preserve">Foto-post</t>
  </si>
  <si>
    <t xml:space="preserve">Biznes keysi</t>
  </si>
  <si>
    <t xml:space="preserve">Roʻyxatlar Postlar va Mavzular matritsasi varaqlaridagi ochiluvchi menyularni toʻldiradi. Kanallarni Kanallar varagʻida tahrirlang — bu yerga formula bilan keladi.</t>
  </si>
  <si>
    <t xml:space="preserve">Kanallar va format talablari</t>
  </si>
  <si>
    <t xml:space="preserve">Bosqich 2 jadvali. Platformalar chegaralarni vaqti-vaqti bilan oʻzgartiradi — rasmiy yordam sahifalarida tekshirib turing. Kanal ustuni Postlar varagʻidagi roʻyxatni toʻldiradi.</t>
  </si>
  <si>
    <t xml:space="preserve">Asosiy format</t>
  </si>
  <si>
    <t xml:space="preserve">Matn chegarasi</t>
  </si>
  <si>
    <t xml:space="preserve">Tomonlar nisbati</t>
  </si>
  <si>
    <t xml:space="preserve">Muhim eslatma</t>
  </si>
  <si>
    <t xml:space="preserve">Matnli post, albom (10 tagacha rasm yoki video)</t>
  </si>
  <si>
    <t xml:space="preserve">1 024 belgi (rasm ostida), 4 096 belgi (matn) — Telegram Bot API hujjati</t>
  </si>
  <si>
    <t xml:space="preserve">1:1, 4:3, 16:9</t>
  </si>
  <si>
    <t xml:space="preserve">Matnda faol havolalar va qalin shrift ishlaydi</t>
  </si>
  <si>
    <t xml:space="preserve">Instagram</t>
  </si>
  <si>
    <t xml:space="preserve">Karusel, Reels</t>
  </si>
  <si>
    <t xml:space="preserve">Rasmiy yordam sahifasida tekshiring</t>
  </si>
  <si>
    <t xml:space="preserve">1:1, 4:5, 9:16 (Reels)</t>
  </si>
  <si>
    <t xml:space="preserve">Matnda havolalar bosilmaydi, bio manziliga qoʻyiladi</t>
  </si>
  <si>
    <t xml:space="preserve">Facebook</t>
  </si>
  <si>
    <t xml:space="preserve">Foto-post, Reels</t>
  </si>
  <si>
    <t xml:space="preserve">1:1, 16:9, 9:16 (Reels)</t>
  </si>
  <si>
    <t xml:space="preserve">Asosiy fikrni boshida bering; havolalar matnda bosiladi</t>
  </si>
  <si>
    <t xml:space="preserve">TikTok</t>
  </si>
  <si>
    <t xml:space="preserve">Vertikal video, foto-post</t>
  </si>
  <si>
    <t xml:space="preserve">9:16 (vertikal video)</t>
  </si>
  <si>
    <t xml:space="preserve">Vertikal kadr va subtitr bilan ishlang</t>
  </si>
  <si>
    <t xml:space="preserve">Threads</t>
  </si>
  <si>
    <t xml:space="preserve">Qisqa matn, karusel</t>
  </si>
  <si>
    <t xml:space="preserve">1:1, 4:5, 9:16</t>
  </si>
  <si>
    <t xml:space="preserve">Qisqa fikrlar uchun ixcham matn</t>
  </si>
  <si>
    <t xml:space="preserve">LinkedIn</t>
  </si>
  <si>
    <t xml:space="preserve">Biznes keysi, PDF slayd</t>
  </si>
  <si>
    <t xml:space="preserve">1:1, 4:5, PDF slayd</t>
  </si>
  <si>
    <t xml:space="preserve">Koʻp sahifali PDF slaydlar joylash mumkin</t>
  </si>
  <si>
    <t xml:space="preserve">YouTube</t>
  </si>
  <si>
    <t xml:space="preserve">Uzun video, Shorts</t>
  </si>
  <si>
    <t xml:space="preserve">16:9 (uzun), 9:16 (Shorts)</t>
  </si>
  <si>
    <t xml:space="preserve">Shorts davomiyligini YouTube yordamidan tekshiring</t>
  </si>
  <si>
    <t xml:space="preserve">Mavzular matritsasi</t>
  </si>
  <si>
    <t xml:space="preserve">Bosqich 1: oylik mavzular banki — sarlavha, rubrika va format. Rubrika va Format ochiluvchi roʻyxatdan tanlanadi; sariq qatorlarga oʻz mavzularingizni yozing.</t>
  </si>
  <si>
    <t xml:space="preserve">Sarlavha</t>
  </si>
  <si>
    <t xml:space="preserve">Asosiy kanallar</t>
  </si>
  <si>
    <t xml:space="preserve">Bitta uzun intervyudan 4 ta qisqa rolik</t>
  </si>
  <si>
    <t xml:space="preserve">Jamoamiz bilan tanishing</t>
  </si>
  <si>
    <t xml:space="preserve">Postlar varagʻidan avtomatik toʻladi (kunning birinchi posti; (+1) — shu kuni yana post bor). Oy va yilni Rubrikalar varagʻida oʻzgartiring.</t>
  </si>
  <si>
    <t xml:space="preserve">Rubrikalar:</t>
  </si>
  <si>
    <t xml:space="preserve">Hafta</t>
  </si>
  <si>
    <t xml:space="preserve">Dushanba</t>
  </si>
  <si>
    <t xml:space="preserve">Seshanba</t>
  </si>
  <si>
    <t xml:space="preserve">Chorshanba</t>
  </si>
  <si>
    <t xml:space="preserve">Payshanba</t>
  </si>
  <si>
    <t xml:space="preserve">Juma</t>
  </si>
  <si>
    <t xml:space="preserve">Shanba</t>
  </si>
  <si>
    <t xml:space="preserve">Yakshanba</t>
  </si>
  <si>
    <t xml:space="preserve">Kanallar</t>
  </si>
  <si>
    <t xml:space="preserve">Rubrikalar (tanlangan oy postlari)</t>
  </si>
  <si>
    <t xml:space="preserve">Maqsadli ulush</t>
  </si>
  <si>
    <t xml:space="preserve">Haqiqiy ulush</t>
  </si>
  <si>
    <t xml:space="preserve">Farq (foiz punkti)</t>
  </si>
  <si>
    <t xml:space="preserve">Kanallar boʻyicha</t>
  </si>
  <si>
    <t xml:space="preserve">Holat boʻyicha</t>
  </si>
  <si>
    <t xml:space="preserve">Jami chiqishlar</t>
  </si>
  <si>
    <t xml:space="preserve">Bir nechta kanalga chiqadigan post har bir kanalda alohida sanaladi.</t>
  </si>
  <si>
    <t xml:space="preserve">Natijalarni qanday baholash kerak</t>
  </si>
  <si>
    <t xml:space="preserve">Koʻrsatkich</t>
  </si>
  <si>
    <t xml:space="preserve">Qanday oʻlchanadi</t>
  </si>
  <si>
    <t xml:space="preserve">Qayerdan olinadi</t>
  </si>
  <si>
    <t xml:space="preserve">Muntazamlik</t>
  </si>
  <si>
    <t xml:space="preserve">“Chop etilgan” qatorlarni rejadagi qatorlar bilan solishtiring</t>
  </si>
  <si>
    <t xml:space="preserve">Kontent-reja jadvali (Holat ustuni)</t>
  </si>
  <si>
    <t xml:space="preserve">Qamrov</t>
  </si>
  <si>
    <t xml:space="preserve">Haftalik qamrovni oʻtgan haftalar bilan taqqoslang</t>
  </si>
  <si>
    <t xml:space="preserve">Meta Business Suite, Telegram kanal statistikasi</t>
  </si>
  <si>
    <t xml:space="preserve">Saqlash va ulashish</t>
  </si>
  <si>
    <t xml:space="preserve">Rubrikalar kesimida qaysi turdagi postlar koʻproq saqlanishini koʻring</t>
  </si>
  <si>
    <t xml:space="preserve">Platformalarning post statistikasi</t>
  </si>
  <si>
    <t xml:space="preserve">Oʻtishlar</t>
  </si>
  <si>
    <t xml:space="preserve">Har bir kanal va rubrikadan kelgan tashriflarni alohida hisoblang</t>
  </si>
  <si>
    <t xml:space="preserve">UTM belgili havolalar, sayt analitikasi</t>
  </si>
  <si>
    <t xml:space="preserve">Rubrikalar ulushini bir necha hafta ma’lumot yigʻilgach, raqamlarga qarab moslang.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</si>
</sst>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hh:mm"/>
    <numFmt numFmtId="167" formatCode="0%"/>
    <numFmt numFmtId="168" formatCode="d"/>
    <numFmt numFmtId="169" formatCode="\+0.0;\-0.0;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9"/>
      <color rgb="FF595959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2"/>
      <name val="Calibri"/>
      <family val="0"/>
      <charset val="1"/>
    </font>
    <font>
      <sz val="10"/>
      <name val="Calibri"/>
      <family val="0"/>
      <charset val="1"/>
    </font>
    <font>
      <b val="true"/>
      <sz val="9"/>
      <color rgb="FF404040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7F7F7"/>
      </patternFill>
    </fill>
    <fill>
      <patternFill patternType="solid">
        <fgColor rgb="FFFFF8DC"/>
        <bgColor rgb="FFFFF2CC"/>
      </patternFill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E3E3E3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2CC"/>
        <bgColor rgb="FFFFF8D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/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6" fontId="0" fillId="0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false">
      <alignment horizontal="center" vertical="top" textRotation="0" wrapText="false" indent="0" shrinkToFit="false"/>
      <protection locked="true" hidden="false"/>
    </xf>
    <xf numFmtId="165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7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9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9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9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7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7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ont>
        <name val="Calibri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ill>
        <patternFill>
          <bgColor rgb="FFE3E3E3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20" type="wholeTable"/>
      <tableStyleElement dxfId="21" type="firstColumnStripe"/>
      <tableStyleElement dxfId="22" type="firstRowStripe"/>
      <tableStyleElement dxfId="23" type="lastColumn"/>
      <tableStyleElement dxfId="24" type="firstColumn"/>
      <tableStyleElement dxfId="25" type="headerRow"/>
      <tableStyleElement dxfId="26" type="totalRow"/>
    </tableStyle>
  </tableStyles>
  <colors>
    <indexedColors>
      <rgbColor rgb="FF000000"/>
      <rgbColor rgb="FFF7F7F7"/>
      <rgbColor rgb="FFFF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DCE6F1"/>
      <rgbColor rgb="FFE7E6E6"/>
      <rgbColor rgb="FFE3E3E3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osts" displayName="tblPosts" ref="A4:I204" headerRowCount="1" totalsRowCount="0" totalsRowShown="0">
  <autoFilter ref="A4:I204"/>
  <tableColumns count="9">
    <tableColumn id="1" name="Sana"/>
    <tableColumn id="2" name="Nashr vaqti"/>
    <tableColumn id="3" name="Rubrika"/>
    <tableColumn id="4" name="Post mavzusi"/>
    <tableColumn id="5" name="Matn (caption)"/>
    <tableColumn id="6" name="Media fayl havolasi"/>
    <tableColumn id="7" name="Chiqadigan kanallar"/>
    <tableColumn id="8" name="Holat"/>
    <tableColumn id="9" name="Belgilar hisoblagichi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20"/>
    <col collapsed="false" customWidth="true" hidden="false" outlineLevel="0" max="4" min="4" style="0" width="32"/>
    <col collapsed="false" customWidth="true" hidden="false" outlineLevel="0" max="5" min="5" style="0" width="50"/>
    <col collapsed="false" customWidth="true" hidden="false" outlineLevel="0" max="7" min="6" style="0" width="20"/>
    <col collapsed="false" customWidth="true" hidden="false" outlineLevel="0" max="8" min="8" style="0" width="16"/>
    <col collapsed="false" customWidth="true" hidden="false" outlineLevel="0" max="9" min="9" style="0" width="1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35.05" hidden="false" customHeight="fals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customFormat="false" ht="45.75" hidden="false" customHeight="true" outlineLevel="0" collapsed="false">
      <c r="A5" s="5" t="n">
        <v>46510</v>
      </c>
      <c r="B5" s="6" t="n">
        <v>0.375</v>
      </c>
      <c r="C5" s="7" t="s">
        <v>12</v>
      </c>
      <c r="D5" s="8" t="s">
        <v>13</v>
      </c>
      <c r="E5" s="8" t="s">
        <v>14</v>
      </c>
      <c r="F5" s="8" t="s">
        <v>15</v>
      </c>
      <c r="G5" s="8" t="s">
        <v>16</v>
      </c>
      <c r="H5" s="7" t="s">
        <v>17</v>
      </c>
      <c r="I5" s="9" t="n">
        <f aca="false">IF(E5="","",LEN(E5))</f>
        <v>115</v>
      </c>
    </row>
    <row r="6" customFormat="false" ht="45.75" hidden="false" customHeight="true" outlineLevel="0" collapsed="false">
      <c r="A6" s="5" t="n">
        <v>46511</v>
      </c>
      <c r="B6" s="6" t="n">
        <v>0.770833333333333</v>
      </c>
      <c r="C6" s="7" t="s">
        <v>18</v>
      </c>
      <c r="D6" s="8" t="s">
        <v>19</v>
      </c>
      <c r="E6" s="8" t="s">
        <v>20</v>
      </c>
      <c r="F6" s="8" t="s">
        <v>21</v>
      </c>
      <c r="G6" s="8" t="s">
        <v>22</v>
      </c>
      <c r="H6" s="7" t="s">
        <v>17</v>
      </c>
      <c r="I6" s="9" t="n">
        <f aca="false">IF(E6="","",LEN(E6))</f>
        <v>107</v>
      </c>
    </row>
    <row r="7" customFormat="false" ht="45.75" hidden="false" customHeight="true" outlineLevel="0" collapsed="false">
      <c r="A7" s="5" t="n">
        <v>46512</v>
      </c>
      <c r="B7" s="6" t="n">
        <v>0.791666666666667</v>
      </c>
      <c r="C7" s="7" t="s">
        <v>23</v>
      </c>
      <c r="D7" s="8" t="s">
        <v>24</v>
      </c>
      <c r="E7" s="8" t="s">
        <v>25</v>
      </c>
      <c r="F7" s="8" t="s">
        <v>26</v>
      </c>
      <c r="G7" s="8" t="s">
        <v>27</v>
      </c>
      <c r="H7" s="7" t="s">
        <v>17</v>
      </c>
      <c r="I7" s="9" t="n">
        <f aca="false">IF(E7="","",LEN(E7))</f>
        <v>55</v>
      </c>
    </row>
    <row r="8" customFormat="false" ht="45.75" hidden="false" customHeight="true" outlineLevel="0" collapsed="false">
      <c r="A8" s="5" t="n">
        <v>46513</v>
      </c>
      <c r="B8" s="6" t="n">
        <v>0.5</v>
      </c>
      <c r="C8" s="7" t="s">
        <v>12</v>
      </c>
      <c r="D8" s="8" t="s">
        <v>28</v>
      </c>
      <c r="E8" s="8" t="s">
        <v>29</v>
      </c>
      <c r="F8" s="8" t="s">
        <v>30</v>
      </c>
      <c r="G8" s="8" t="s">
        <v>31</v>
      </c>
      <c r="H8" s="7" t="s">
        <v>17</v>
      </c>
      <c r="I8" s="9" t="n">
        <f aca="false">IF(E8="","",LEN(E8))</f>
        <v>106</v>
      </c>
    </row>
    <row r="9" customFormat="false" ht="45.75" hidden="false" customHeight="true" outlineLevel="0" collapsed="false">
      <c r="A9" s="5" t="n">
        <v>46514</v>
      </c>
      <c r="B9" s="6" t="n">
        <v>0.770833333333333</v>
      </c>
      <c r="C9" s="7" t="s">
        <v>32</v>
      </c>
      <c r="D9" s="8" t="s">
        <v>33</v>
      </c>
      <c r="E9" s="8" t="s">
        <v>34</v>
      </c>
      <c r="F9" s="8" t="s">
        <v>35</v>
      </c>
      <c r="G9" s="8" t="s">
        <v>36</v>
      </c>
      <c r="H9" s="7" t="s">
        <v>17</v>
      </c>
      <c r="I9" s="9" t="n">
        <f aca="false">IF(E9="","",LEN(E9))</f>
        <v>88</v>
      </c>
    </row>
    <row r="10" customFormat="false" ht="45.75" hidden="false" customHeight="true" outlineLevel="0" collapsed="false">
      <c r="A10" s="5" t="n">
        <v>46517</v>
      </c>
      <c r="B10" s="6" t="n">
        <v>0.375</v>
      </c>
      <c r="C10" s="7" t="s">
        <v>12</v>
      </c>
      <c r="D10" s="8" t="s">
        <v>37</v>
      </c>
      <c r="E10" s="8" t="s">
        <v>38</v>
      </c>
      <c r="F10" s="8" t="s">
        <v>39</v>
      </c>
      <c r="G10" s="8" t="s">
        <v>40</v>
      </c>
      <c r="H10" s="7" t="s">
        <v>41</v>
      </c>
      <c r="I10" s="9" t="n">
        <f aca="false">IF(E10="","",LEN(E10))</f>
        <v>80</v>
      </c>
    </row>
    <row r="11" customFormat="false" ht="45.75" hidden="false" customHeight="true" outlineLevel="0" collapsed="false">
      <c r="A11" s="5" t="n">
        <v>46518</v>
      </c>
      <c r="B11" s="6" t="n">
        <v>0.770833333333333</v>
      </c>
      <c r="C11" s="7" t="s">
        <v>18</v>
      </c>
      <c r="D11" s="8" t="s">
        <v>42</v>
      </c>
      <c r="E11" s="8" t="s">
        <v>43</v>
      </c>
      <c r="F11" s="8" t="s">
        <v>44</v>
      </c>
      <c r="G11" s="8" t="s">
        <v>45</v>
      </c>
      <c r="H11" s="7" t="s">
        <v>41</v>
      </c>
      <c r="I11" s="9" t="n">
        <f aca="false">IF(E11="","",LEN(E11))</f>
        <v>59</v>
      </c>
    </row>
    <row r="12" customFormat="false" ht="45.75" hidden="false" customHeight="true" outlineLevel="0" collapsed="false">
      <c r="A12" s="5" t="n">
        <v>46519</v>
      </c>
      <c r="B12" s="6" t="n">
        <v>0.770833333333333</v>
      </c>
      <c r="C12" s="7" t="s">
        <v>12</v>
      </c>
      <c r="D12" s="8" t="s">
        <v>46</v>
      </c>
      <c r="E12" s="8" t="s">
        <v>47</v>
      </c>
      <c r="F12" s="8" t="s">
        <v>48</v>
      </c>
      <c r="G12" s="8" t="s">
        <v>36</v>
      </c>
      <c r="H12" s="7" t="s">
        <v>41</v>
      </c>
      <c r="I12" s="9" t="n">
        <f aca="false">IF(E12="","",LEN(E12))</f>
        <v>94</v>
      </c>
    </row>
    <row r="13" customFormat="false" ht="45.75" hidden="false" customHeight="true" outlineLevel="0" collapsed="false">
      <c r="A13" s="5" t="n">
        <v>46520</v>
      </c>
      <c r="B13" s="6" t="n">
        <v>0.5</v>
      </c>
      <c r="C13" s="7" t="s">
        <v>32</v>
      </c>
      <c r="D13" s="8" t="s">
        <v>49</v>
      </c>
      <c r="E13" s="8" t="s">
        <v>50</v>
      </c>
      <c r="F13" s="8" t="s">
        <v>51</v>
      </c>
      <c r="G13" s="8" t="s">
        <v>52</v>
      </c>
      <c r="H13" s="7" t="s">
        <v>41</v>
      </c>
      <c r="I13" s="9" t="n">
        <f aca="false">IF(E13="","",LEN(E13))</f>
        <v>82</v>
      </c>
    </row>
    <row r="14" customFormat="false" ht="45.75" hidden="false" customHeight="true" outlineLevel="0" collapsed="false">
      <c r="A14" s="5" t="n">
        <v>46521</v>
      </c>
      <c r="B14" s="6" t="n">
        <v>0.791666666666667</v>
      </c>
      <c r="C14" s="7" t="s">
        <v>12</v>
      </c>
      <c r="D14" s="8" t="s">
        <v>53</v>
      </c>
      <c r="E14" s="8" t="s">
        <v>54</v>
      </c>
      <c r="F14" s="8" t="s">
        <v>55</v>
      </c>
      <c r="G14" s="8" t="s">
        <v>56</v>
      </c>
      <c r="H14" s="7" t="s">
        <v>41</v>
      </c>
      <c r="I14" s="9" t="n">
        <f aca="false">IF(E14="","",LEN(E14))</f>
        <v>89</v>
      </c>
    </row>
    <row r="15" customFormat="false" ht="45.75" hidden="false" customHeight="true" outlineLevel="0" collapsed="false">
      <c r="A15" s="5" t="n">
        <v>46524</v>
      </c>
      <c r="B15" s="6" t="n">
        <v>0.375</v>
      </c>
      <c r="C15" s="7" t="s">
        <v>18</v>
      </c>
      <c r="D15" s="8" t="s">
        <v>57</v>
      </c>
      <c r="E15" s="8" t="s">
        <v>58</v>
      </c>
      <c r="F15" s="8" t="s">
        <v>59</v>
      </c>
      <c r="G15" s="8" t="s">
        <v>60</v>
      </c>
      <c r="H15" s="7" t="s">
        <v>61</v>
      </c>
      <c r="I15" s="9" t="n">
        <f aca="false">IF(E15="","",LEN(E15))</f>
        <v>80</v>
      </c>
    </row>
    <row r="16" customFormat="false" ht="45.75" hidden="false" customHeight="true" outlineLevel="0" collapsed="false">
      <c r="A16" s="5" t="n">
        <v>46525</v>
      </c>
      <c r="B16" s="6" t="n">
        <v>0.770833333333333</v>
      </c>
      <c r="C16" s="7" t="s">
        <v>12</v>
      </c>
      <c r="D16" s="8" t="s">
        <v>62</v>
      </c>
      <c r="E16" s="8" t="s">
        <v>63</v>
      </c>
      <c r="F16" s="8" t="s">
        <v>64</v>
      </c>
      <c r="G16" s="8" t="s">
        <v>65</v>
      </c>
      <c r="H16" s="7" t="s">
        <v>61</v>
      </c>
      <c r="I16" s="9" t="n">
        <f aca="false">IF(E16="","",LEN(E16))</f>
        <v>94</v>
      </c>
    </row>
    <row r="17" customFormat="false" ht="45.75" hidden="false" customHeight="true" outlineLevel="0" collapsed="false">
      <c r="A17" s="5" t="n">
        <v>46526</v>
      </c>
      <c r="B17" s="6" t="n">
        <v>0.5</v>
      </c>
      <c r="C17" s="7" t="s">
        <v>32</v>
      </c>
      <c r="D17" s="8" t="s">
        <v>66</v>
      </c>
      <c r="E17" s="8" t="s">
        <v>67</v>
      </c>
      <c r="F17" s="8" t="s">
        <v>68</v>
      </c>
      <c r="G17" s="8" t="s">
        <v>16</v>
      </c>
      <c r="H17" s="7" t="s">
        <v>61</v>
      </c>
      <c r="I17" s="9" t="n">
        <f aca="false">IF(E17="","",LEN(E17))</f>
        <v>68</v>
      </c>
    </row>
    <row r="18" customFormat="false" ht="45.75" hidden="false" customHeight="true" outlineLevel="0" collapsed="false">
      <c r="A18" s="5" t="n">
        <v>46527</v>
      </c>
      <c r="B18" s="6" t="n">
        <v>0.375</v>
      </c>
      <c r="C18" s="7" t="s">
        <v>12</v>
      </c>
      <c r="D18" s="8" t="s">
        <v>69</v>
      </c>
      <c r="E18" s="8" t="s">
        <v>70</v>
      </c>
      <c r="F18" s="8" t="s">
        <v>71</v>
      </c>
      <c r="G18" s="8" t="s">
        <v>40</v>
      </c>
      <c r="H18" s="7" t="s">
        <v>61</v>
      </c>
      <c r="I18" s="9" t="n">
        <f aca="false">IF(E18="","",LEN(E18))</f>
        <v>79</v>
      </c>
    </row>
    <row r="19" customFormat="false" ht="45.75" hidden="false" customHeight="true" outlineLevel="0" collapsed="false">
      <c r="A19" s="5" t="n">
        <v>46528</v>
      </c>
      <c r="B19" s="6" t="n">
        <v>0.770833333333333</v>
      </c>
      <c r="C19" s="7" t="s">
        <v>18</v>
      </c>
      <c r="D19" s="8" t="s">
        <v>72</v>
      </c>
      <c r="E19" s="8" t="s">
        <v>73</v>
      </c>
      <c r="F19" s="8" t="s">
        <v>74</v>
      </c>
      <c r="G19" s="8" t="s">
        <v>65</v>
      </c>
      <c r="H19" s="7" t="s">
        <v>61</v>
      </c>
      <c r="I19" s="9" t="n">
        <f aca="false">IF(E19="","",LEN(E19))</f>
        <v>91</v>
      </c>
    </row>
    <row r="20" customFormat="false" ht="45.75" hidden="false" customHeight="true" outlineLevel="0" collapsed="false">
      <c r="A20" s="5" t="n">
        <v>46531</v>
      </c>
      <c r="B20" s="6" t="n">
        <v>0.5</v>
      </c>
      <c r="C20" s="7" t="s">
        <v>12</v>
      </c>
      <c r="D20" s="8" t="s">
        <v>75</v>
      </c>
      <c r="E20" s="8" t="s">
        <v>76</v>
      </c>
      <c r="F20" s="8" t="s">
        <v>77</v>
      </c>
      <c r="G20" s="8" t="s">
        <v>36</v>
      </c>
      <c r="H20" s="7" t="s">
        <v>78</v>
      </c>
      <c r="I20" s="9" t="n">
        <f aca="false">IF(E20="","",LEN(E20))</f>
        <v>82</v>
      </c>
    </row>
    <row r="21" customFormat="false" ht="45.75" hidden="false" customHeight="true" outlineLevel="0" collapsed="false">
      <c r="A21" s="5" t="n">
        <v>46533</v>
      </c>
      <c r="B21" s="6" t="n">
        <v>0.791666666666667</v>
      </c>
      <c r="C21" s="7" t="s">
        <v>23</v>
      </c>
      <c r="D21" s="8" t="s">
        <v>79</v>
      </c>
      <c r="E21" s="8" t="s">
        <v>80</v>
      </c>
      <c r="F21" s="8" t="s">
        <v>81</v>
      </c>
      <c r="G21" s="8" t="s">
        <v>31</v>
      </c>
      <c r="H21" s="7" t="s">
        <v>78</v>
      </c>
      <c r="I21" s="9" t="n">
        <f aca="false">IF(E21="","",LEN(E21))</f>
        <v>53</v>
      </c>
    </row>
    <row r="22" customFormat="false" ht="45.75" hidden="false" customHeight="true" outlineLevel="0" collapsed="false">
      <c r="A22" s="5" t="n">
        <v>46534</v>
      </c>
      <c r="B22" s="6" t="n">
        <v>0.770833333333333</v>
      </c>
      <c r="C22" s="7" t="s">
        <v>32</v>
      </c>
      <c r="D22" s="8" t="s">
        <v>82</v>
      </c>
      <c r="E22" s="8" t="s">
        <v>83</v>
      </c>
      <c r="F22" s="8" t="s">
        <v>84</v>
      </c>
      <c r="G22" s="8" t="s">
        <v>36</v>
      </c>
      <c r="H22" s="7" t="s">
        <v>78</v>
      </c>
      <c r="I22" s="9" t="n">
        <f aca="false">IF(E22="","",LEN(E22))</f>
        <v>68</v>
      </c>
    </row>
    <row r="23" customFormat="false" ht="45.75" hidden="false" customHeight="true" outlineLevel="0" collapsed="false">
      <c r="A23" s="5" t="n">
        <v>46535</v>
      </c>
      <c r="B23" s="6" t="n">
        <v>0.375</v>
      </c>
      <c r="C23" s="7" t="s">
        <v>18</v>
      </c>
      <c r="D23" s="8" t="s">
        <v>85</v>
      </c>
      <c r="E23" s="8" t="s">
        <v>86</v>
      </c>
      <c r="F23" s="8" t="s">
        <v>87</v>
      </c>
      <c r="G23" s="8" t="s">
        <v>88</v>
      </c>
      <c r="H23" s="7" t="s">
        <v>78</v>
      </c>
      <c r="I23" s="9" t="n">
        <f aca="false">IF(E23="","",LEN(E23))</f>
        <v>81</v>
      </c>
    </row>
    <row r="24" customFormat="false" ht="45.75" hidden="false" customHeight="true" outlineLevel="0" collapsed="false">
      <c r="A24" s="5" t="n">
        <v>46538</v>
      </c>
      <c r="B24" s="6" t="n">
        <v>0.5</v>
      </c>
      <c r="C24" s="7" t="s">
        <v>12</v>
      </c>
      <c r="D24" s="8" t="s">
        <v>89</v>
      </c>
      <c r="E24" s="8" t="s">
        <v>90</v>
      </c>
      <c r="F24" s="8" t="s">
        <v>91</v>
      </c>
      <c r="G24" s="8" t="s">
        <v>92</v>
      </c>
      <c r="H24" s="7" t="s">
        <v>78</v>
      </c>
      <c r="I24" s="9" t="n">
        <f aca="false">IF(E24="","",LEN(E24))</f>
        <v>74</v>
      </c>
    </row>
    <row r="25" customFormat="false" ht="15" hidden="false" customHeight="false" outlineLevel="0" collapsed="false">
      <c r="A25" s="10"/>
      <c r="B25" s="11"/>
      <c r="C25" s="12"/>
      <c r="D25" s="12"/>
      <c r="E25" s="12"/>
      <c r="F25" s="12"/>
      <c r="G25" s="12"/>
      <c r="H25" s="12"/>
      <c r="I25" s="13" t="str">
        <f aca="false">IF(E25="","",LEN(E25))</f>
        <v/>
      </c>
    </row>
    <row r="26" customFormat="false" ht="15" hidden="false" customHeight="false" outlineLevel="0" collapsed="false">
      <c r="A26" s="10"/>
      <c r="B26" s="11"/>
      <c r="C26" s="12"/>
      <c r="D26" s="12"/>
      <c r="E26" s="12"/>
      <c r="F26" s="12"/>
      <c r="G26" s="12"/>
      <c r="H26" s="12"/>
      <c r="I26" s="13" t="str">
        <f aca="false">IF(E26="","",LEN(E26))</f>
        <v/>
      </c>
    </row>
    <row r="27" customFormat="false" ht="15" hidden="false" customHeight="false" outlineLevel="0" collapsed="false">
      <c r="A27" s="10"/>
      <c r="B27" s="11"/>
      <c r="C27" s="12"/>
      <c r="D27" s="12"/>
      <c r="E27" s="12"/>
      <c r="F27" s="12"/>
      <c r="G27" s="12"/>
      <c r="H27" s="12"/>
      <c r="I27" s="13" t="str">
        <f aca="false">IF(E27="","",LEN(E27))</f>
        <v/>
      </c>
    </row>
    <row r="28" customFormat="false" ht="15" hidden="false" customHeight="false" outlineLevel="0" collapsed="false">
      <c r="A28" s="10"/>
      <c r="B28" s="11"/>
      <c r="C28" s="12"/>
      <c r="D28" s="12"/>
      <c r="E28" s="12"/>
      <c r="F28" s="12"/>
      <c r="G28" s="12"/>
      <c r="H28" s="12"/>
      <c r="I28" s="13" t="str">
        <f aca="false">IF(E28="","",LEN(E28))</f>
        <v/>
      </c>
    </row>
    <row r="29" customFormat="false" ht="15" hidden="false" customHeight="false" outlineLevel="0" collapsed="false">
      <c r="A29" s="10"/>
      <c r="B29" s="11"/>
      <c r="C29" s="12"/>
      <c r="D29" s="12"/>
      <c r="E29" s="12"/>
      <c r="F29" s="12"/>
      <c r="G29" s="12"/>
      <c r="H29" s="12"/>
      <c r="I29" s="13" t="str">
        <f aca="false">IF(E29="","",LEN(E29))</f>
        <v/>
      </c>
    </row>
    <row r="30" customFormat="false" ht="15" hidden="false" customHeight="false" outlineLevel="0" collapsed="false">
      <c r="A30" s="10"/>
      <c r="B30" s="11"/>
      <c r="C30" s="12"/>
      <c r="D30" s="12"/>
      <c r="E30" s="12"/>
      <c r="F30" s="12"/>
      <c r="G30" s="12"/>
      <c r="H30" s="12"/>
      <c r="I30" s="13" t="str">
        <f aca="false">IF(E30="","",LEN(E30))</f>
        <v/>
      </c>
    </row>
    <row r="31" customFormat="false" ht="15" hidden="false" customHeight="false" outlineLevel="0" collapsed="false">
      <c r="A31" s="10"/>
      <c r="B31" s="11"/>
      <c r="C31" s="12"/>
      <c r="D31" s="12"/>
      <c r="E31" s="12"/>
      <c r="F31" s="12"/>
      <c r="G31" s="12"/>
      <c r="H31" s="12"/>
      <c r="I31" s="13" t="str">
        <f aca="false">IF(E31="","",LEN(E31))</f>
        <v/>
      </c>
    </row>
    <row r="32" customFormat="false" ht="15" hidden="false" customHeight="false" outlineLevel="0" collapsed="false">
      <c r="A32" s="10"/>
      <c r="B32" s="11"/>
      <c r="C32" s="12"/>
      <c r="D32" s="12"/>
      <c r="E32" s="12"/>
      <c r="F32" s="12"/>
      <c r="G32" s="12"/>
      <c r="H32" s="12"/>
      <c r="I32" s="13" t="str">
        <f aca="false">IF(E32="","",LEN(E32))</f>
        <v/>
      </c>
    </row>
    <row r="33" customFormat="false" ht="15" hidden="false" customHeight="false" outlineLevel="0" collapsed="false">
      <c r="A33" s="10"/>
      <c r="B33" s="11"/>
      <c r="C33" s="12"/>
      <c r="D33" s="12"/>
      <c r="E33" s="12"/>
      <c r="F33" s="12"/>
      <c r="G33" s="12"/>
      <c r="H33" s="12"/>
      <c r="I33" s="13" t="str">
        <f aca="false">IF(E33="","",LEN(E33))</f>
        <v/>
      </c>
    </row>
    <row r="34" customFormat="false" ht="15" hidden="false" customHeight="false" outlineLevel="0" collapsed="false">
      <c r="A34" s="10"/>
      <c r="B34" s="11"/>
      <c r="C34" s="12"/>
      <c r="D34" s="12"/>
      <c r="E34" s="12"/>
      <c r="F34" s="12"/>
      <c r="G34" s="12"/>
      <c r="H34" s="12"/>
      <c r="I34" s="13" t="str">
        <f aca="false">IF(E34="","",LEN(E34))</f>
        <v/>
      </c>
    </row>
    <row r="35" customFormat="false" ht="15" hidden="false" customHeight="false" outlineLevel="0" collapsed="false">
      <c r="A35" s="10"/>
      <c r="B35" s="11"/>
      <c r="C35" s="12"/>
      <c r="D35" s="12"/>
      <c r="E35" s="12"/>
      <c r="F35" s="12"/>
      <c r="G35" s="12"/>
      <c r="H35" s="12"/>
      <c r="I35" s="13" t="str">
        <f aca="false">IF(E35="","",LEN(E35))</f>
        <v/>
      </c>
    </row>
    <row r="36" customFormat="false" ht="15" hidden="false" customHeight="false" outlineLevel="0" collapsed="false">
      <c r="A36" s="10"/>
      <c r="B36" s="11"/>
      <c r="C36" s="12"/>
      <c r="D36" s="12"/>
      <c r="E36" s="12"/>
      <c r="F36" s="12"/>
      <c r="G36" s="12"/>
      <c r="H36" s="12"/>
      <c r="I36" s="13" t="str">
        <f aca="false">IF(E36="","",LEN(E36))</f>
        <v/>
      </c>
    </row>
    <row r="37" customFormat="false" ht="15" hidden="false" customHeight="false" outlineLevel="0" collapsed="false">
      <c r="A37" s="10"/>
      <c r="B37" s="11"/>
      <c r="C37" s="12"/>
      <c r="D37" s="12"/>
      <c r="E37" s="12"/>
      <c r="F37" s="12"/>
      <c r="G37" s="12"/>
      <c r="H37" s="12"/>
      <c r="I37" s="13" t="str">
        <f aca="false">IF(E37="","",LEN(E37))</f>
        <v/>
      </c>
    </row>
    <row r="38" customFormat="false" ht="15" hidden="false" customHeight="false" outlineLevel="0" collapsed="false">
      <c r="A38" s="10"/>
      <c r="B38" s="11"/>
      <c r="C38" s="12"/>
      <c r="D38" s="12"/>
      <c r="E38" s="12"/>
      <c r="F38" s="12"/>
      <c r="G38" s="12"/>
      <c r="H38" s="12"/>
      <c r="I38" s="13" t="str">
        <f aca="false">IF(E38="","",LEN(E38))</f>
        <v/>
      </c>
    </row>
    <row r="39" customFormat="false" ht="15" hidden="false" customHeight="false" outlineLevel="0" collapsed="false">
      <c r="A39" s="10"/>
      <c r="B39" s="11"/>
      <c r="C39" s="12"/>
      <c r="D39" s="12"/>
      <c r="E39" s="12"/>
      <c r="F39" s="12"/>
      <c r="G39" s="12"/>
      <c r="H39" s="12"/>
      <c r="I39" s="13" t="str">
        <f aca="false">IF(E39="","",LEN(E39))</f>
        <v/>
      </c>
    </row>
    <row r="40" customFormat="false" ht="15" hidden="false" customHeight="false" outlineLevel="0" collapsed="false">
      <c r="A40" s="10"/>
      <c r="B40" s="11"/>
      <c r="C40" s="12"/>
      <c r="D40" s="12"/>
      <c r="E40" s="12"/>
      <c r="F40" s="12"/>
      <c r="G40" s="12"/>
      <c r="H40" s="12"/>
      <c r="I40" s="13" t="str">
        <f aca="false">IF(E40="","",LEN(E40))</f>
        <v/>
      </c>
    </row>
    <row r="41" customFormat="false" ht="15" hidden="false" customHeight="false" outlineLevel="0" collapsed="false">
      <c r="A41" s="10"/>
      <c r="B41" s="11"/>
      <c r="C41" s="12"/>
      <c r="D41" s="12"/>
      <c r="E41" s="12"/>
      <c r="F41" s="12"/>
      <c r="G41" s="12"/>
      <c r="H41" s="12"/>
      <c r="I41" s="13" t="str">
        <f aca="false">IF(E41="","",LEN(E41))</f>
        <v/>
      </c>
    </row>
    <row r="42" customFormat="false" ht="15" hidden="false" customHeight="false" outlineLevel="0" collapsed="false">
      <c r="A42" s="10"/>
      <c r="B42" s="11"/>
      <c r="C42" s="12"/>
      <c r="D42" s="12"/>
      <c r="E42" s="12"/>
      <c r="F42" s="12"/>
      <c r="G42" s="12"/>
      <c r="H42" s="12"/>
      <c r="I42" s="13" t="str">
        <f aca="false">IF(E42="","",LEN(E42))</f>
        <v/>
      </c>
    </row>
    <row r="43" customFormat="false" ht="15" hidden="false" customHeight="false" outlineLevel="0" collapsed="false">
      <c r="A43" s="10"/>
      <c r="B43" s="11"/>
      <c r="C43" s="12"/>
      <c r="D43" s="12"/>
      <c r="E43" s="12"/>
      <c r="F43" s="12"/>
      <c r="G43" s="12"/>
      <c r="H43" s="12"/>
      <c r="I43" s="13" t="str">
        <f aca="false">IF(E43="","",LEN(E43))</f>
        <v/>
      </c>
    </row>
    <row r="44" customFormat="false" ht="15" hidden="false" customHeight="false" outlineLevel="0" collapsed="false">
      <c r="A44" s="10"/>
      <c r="B44" s="11"/>
      <c r="C44" s="12"/>
      <c r="D44" s="12"/>
      <c r="E44" s="12"/>
      <c r="F44" s="12"/>
      <c r="G44" s="12"/>
      <c r="H44" s="12"/>
      <c r="I44" s="13" t="str">
        <f aca="false">IF(E44="","",LEN(E44))</f>
        <v/>
      </c>
    </row>
    <row r="45" customFormat="false" ht="15" hidden="false" customHeight="false" outlineLevel="0" collapsed="false">
      <c r="A45" s="10"/>
      <c r="B45" s="11"/>
      <c r="C45" s="12"/>
      <c r="D45" s="12"/>
      <c r="E45" s="12"/>
      <c r="F45" s="12"/>
      <c r="G45" s="12"/>
      <c r="H45" s="12"/>
      <c r="I45" s="13" t="str">
        <f aca="false">IF(E45="","",LEN(E45))</f>
        <v/>
      </c>
    </row>
    <row r="46" customFormat="false" ht="15" hidden="false" customHeight="false" outlineLevel="0" collapsed="false">
      <c r="A46" s="10"/>
      <c r="B46" s="11"/>
      <c r="C46" s="12"/>
      <c r="D46" s="12"/>
      <c r="E46" s="12"/>
      <c r="F46" s="12"/>
      <c r="G46" s="12"/>
      <c r="H46" s="12"/>
      <c r="I46" s="13" t="str">
        <f aca="false">IF(E46="","",LEN(E46))</f>
        <v/>
      </c>
    </row>
    <row r="47" customFormat="false" ht="15" hidden="false" customHeight="false" outlineLevel="0" collapsed="false">
      <c r="A47" s="10"/>
      <c r="B47" s="11"/>
      <c r="C47" s="12"/>
      <c r="D47" s="12"/>
      <c r="E47" s="12"/>
      <c r="F47" s="12"/>
      <c r="G47" s="12"/>
      <c r="H47" s="12"/>
      <c r="I47" s="13" t="str">
        <f aca="false">IF(E47="","",LEN(E47))</f>
        <v/>
      </c>
    </row>
    <row r="48" customFormat="false" ht="15" hidden="false" customHeight="false" outlineLevel="0" collapsed="false">
      <c r="A48" s="10"/>
      <c r="B48" s="11"/>
      <c r="C48" s="12"/>
      <c r="D48" s="12"/>
      <c r="E48" s="12"/>
      <c r="F48" s="12"/>
      <c r="G48" s="12"/>
      <c r="H48" s="12"/>
      <c r="I48" s="13" t="str">
        <f aca="false">IF(E48="","",LEN(E48))</f>
        <v/>
      </c>
    </row>
    <row r="49" customFormat="false" ht="15" hidden="false" customHeight="false" outlineLevel="0" collapsed="false">
      <c r="A49" s="10"/>
      <c r="B49" s="11"/>
      <c r="C49" s="12"/>
      <c r="D49" s="12"/>
      <c r="E49" s="12"/>
      <c r="F49" s="12"/>
      <c r="G49" s="12"/>
      <c r="H49" s="12"/>
      <c r="I49" s="13" t="str">
        <f aca="false">IF(E49="","",LEN(E49))</f>
        <v/>
      </c>
    </row>
    <row r="50" customFormat="false" ht="15" hidden="false" customHeight="false" outlineLevel="0" collapsed="false">
      <c r="A50" s="10"/>
      <c r="B50" s="11"/>
      <c r="C50" s="12"/>
      <c r="D50" s="12"/>
      <c r="E50" s="12"/>
      <c r="F50" s="12"/>
      <c r="G50" s="12"/>
      <c r="H50" s="12"/>
      <c r="I50" s="13" t="str">
        <f aca="false">IF(E50="","",LEN(E50))</f>
        <v/>
      </c>
    </row>
    <row r="51" customFormat="false" ht="15" hidden="false" customHeight="false" outlineLevel="0" collapsed="false">
      <c r="A51" s="10"/>
      <c r="B51" s="11"/>
      <c r="C51" s="12"/>
      <c r="D51" s="12"/>
      <c r="E51" s="12"/>
      <c r="F51" s="12"/>
      <c r="G51" s="12"/>
      <c r="H51" s="12"/>
      <c r="I51" s="13" t="str">
        <f aca="false">IF(E51="","",LEN(E51))</f>
        <v/>
      </c>
    </row>
    <row r="52" customFormat="false" ht="15" hidden="false" customHeight="false" outlineLevel="0" collapsed="false">
      <c r="A52" s="10"/>
      <c r="B52" s="11"/>
      <c r="C52" s="12"/>
      <c r="D52" s="12"/>
      <c r="E52" s="12"/>
      <c r="F52" s="12"/>
      <c r="G52" s="12"/>
      <c r="H52" s="12"/>
      <c r="I52" s="13" t="str">
        <f aca="false">IF(E52="","",LEN(E52))</f>
        <v/>
      </c>
    </row>
    <row r="53" customFormat="false" ht="15" hidden="false" customHeight="false" outlineLevel="0" collapsed="false">
      <c r="A53" s="10"/>
      <c r="B53" s="11"/>
      <c r="C53" s="12"/>
      <c r="D53" s="12"/>
      <c r="E53" s="12"/>
      <c r="F53" s="12"/>
      <c r="G53" s="12"/>
      <c r="H53" s="12"/>
      <c r="I53" s="13" t="str">
        <f aca="false">IF(E53="","",LEN(E53))</f>
        <v/>
      </c>
    </row>
    <row r="54" customFormat="false" ht="15" hidden="false" customHeight="false" outlineLevel="0" collapsed="false">
      <c r="A54" s="10"/>
      <c r="B54" s="11"/>
      <c r="C54" s="12"/>
      <c r="D54" s="12"/>
      <c r="E54" s="12"/>
      <c r="F54" s="12"/>
      <c r="G54" s="12"/>
      <c r="H54" s="12"/>
      <c r="I54" s="13" t="str">
        <f aca="false">IF(E54="","",LEN(E54))</f>
        <v/>
      </c>
    </row>
    <row r="55" customFormat="false" ht="15" hidden="false" customHeight="false" outlineLevel="0" collapsed="false">
      <c r="A55" s="10"/>
      <c r="B55" s="11"/>
      <c r="C55" s="12"/>
      <c r="D55" s="12"/>
      <c r="E55" s="12"/>
      <c r="F55" s="12"/>
      <c r="G55" s="12"/>
      <c r="H55" s="12"/>
      <c r="I55" s="13" t="str">
        <f aca="false">IF(E55="","",LEN(E55))</f>
        <v/>
      </c>
    </row>
    <row r="56" customFormat="false" ht="15" hidden="false" customHeight="false" outlineLevel="0" collapsed="false">
      <c r="A56" s="10"/>
      <c r="B56" s="11"/>
      <c r="C56" s="12"/>
      <c r="D56" s="12"/>
      <c r="E56" s="12"/>
      <c r="F56" s="12"/>
      <c r="G56" s="12"/>
      <c r="H56" s="12"/>
      <c r="I56" s="13" t="str">
        <f aca="false">IF(E56="","",LEN(E56))</f>
        <v/>
      </c>
    </row>
    <row r="57" customFormat="false" ht="15" hidden="false" customHeight="false" outlineLevel="0" collapsed="false">
      <c r="A57" s="10"/>
      <c r="B57" s="11"/>
      <c r="C57" s="12"/>
      <c r="D57" s="12"/>
      <c r="E57" s="12"/>
      <c r="F57" s="12"/>
      <c r="G57" s="12"/>
      <c r="H57" s="12"/>
      <c r="I57" s="13" t="str">
        <f aca="false">IF(E57="","",LEN(E57))</f>
        <v/>
      </c>
    </row>
    <row r="58" customFormat="false" ht="15" hidden="false" customHeight="false" outlineLevel="0" collapsed="false">
      <c r="A58" s="10"/>
      <c r="B58" s="11"/>
      <c r="C58" s="12"/>
      <c r="D58" s="12"/>
      <c r="E58" s="12"/>
      <c r="F58" s="12"/>
      <c r="G58" s="12"/>
      <c r="H58" s="12"/>
      <c r="I58" s="13" t="str">
        <f aca="false">IF(E58="","",LEN(E58))</f>
        <v/>
      </c>
    </row>
    <row r="59" customFormat="false" ht="15" hidden="false" customHeight="false" outlineLevel="0" collapsed="false">
      <c r="A59" s="10"/>
      <c r="B59" s="11"/>
      <c r="C59" s="12"/>
      <c r="D59" s="12"/>
      <c r="E59" s="12"/>
      <c r="F59" s="12"/>
      <c r="G59" s="12"/>
      <c r="H59" s="12"/>
      <c r="I59" s="13" t="str">
        <f aca="false">IF(E59="","",LEN(E59))</f>
        <v/>
      </c>
    </row>
    <row r="60" customFormat="false" ht="15" hidden="false" customHeight="false" outlineLevel="0" collapsed="false">
      <c r="A60" s="10"/>
      <c r="B60" s="11"/>
      <c r="C60" s="12"/>
      <c r="D60" s="12"/>
      <c r="E60" s="12"/>
      <c r="F60" s="12"/>
      <c r="G60" s="12"/>
      <c r="H60" s="12"/>
      <c r="I60" s="13" t="str">
        <f aca="false">IF(E60="","",LEN(E60))</f>
        <v/>
      </c>
    </row>
    <row r="61" customFormat="false" ht="15" hidden="false" customHeight="false" outlineLevel="0" collapsed="false">
      <c r="A61" s="10"/>
      <c r="B61" s="11"/>
      <c r="C61" s="12"/>
      <c r="D61" s="12"/>
      <c r="E61" s="12"/>
      <c r="F61" s="12"/>
      <c r="G61" s="12"/>
      <c r="H61" s="12"/>
      <c r="I61" s="13" t="str">
        <f aca="false">IF(E61="","",LEN(E61))</f>
        <v/>
      </c>
    </row>
    <row r="62" customFormat="false" ht="15" hidden="false" customHeight="false" outlineLevel="0" collapsed="false">
      <c r="A62" s="10"/>
      <c r="B62" s="11"/>
      <c r="C62" s="12"/>
      <c r="D62" s="12"/>
      <c r="E62" s="12"/>
      <c r="F62" s="12"/>
      <c r="G62" s="12"/>
      <c r="H62" s="12"/>
      <c r="I62" s="13" t="str">
        <f aca="false">IF(E62="","",LEN(E62))</f>
        <v/>
      </c>
    </row>
    <row r="63" customFormat="false" ht="15" hidden="false" customHeight="false" outlineLevel="0" collapsed="false">
      <c r="A63" s="10"/>
      <c r="B63" s="11"/>
      <c r="C63" s="12"/>
      <c r="D63" s="12"/>
      <c r="E63" s="12"/>
      <c r="F63" s="12"/>
      <c r="G63" s="12"/>
      <c r="H63" s="12"/>
      <c r="I63" s="13" t="str">
        <f aca="false">IF(E63="","",LEN(E63))</f>
        <v/>
      </c>
    </row>
    <row r="64" customFormat="false" ht="15" hidden="false" customHeight="false" outlineLevel="0" collapsed="false">
      <c r="A64" s="10"/>
      <c r="B64" s="11"/>
      <c r="C64" s="12"/>
      <c r="D64" s="12"/>
      <c r="E64" s="12"/>
      <c r="F64" s="12"/>
      <c r="G64" s="12"/>
      <c r="H64" s="12"/>
      <c r="I64" s="13" t="str">
        <f aca="false">IF(E64="","",LEN(E64))</f>
        <v/>
      </c>
    </row>
    <row r="65" customFormat="false" ht="15" hidden="false" customHeight="false" outlineLevel="0" collapsed="false">
      <c r="A65" s="10"/>
      <c r="B65" s="11"/>
      <c r="C65" s="12"/>
      <c r="D65" s="12"/>
      <c r="E65" s="12"/>
      <c r="F65" s="12"/>
      <c r="G65" s="12"/>
      <c r="H65" s="12"/>
      <c r="I65" s="13" t="str">
        <f aca="false">IF(E65="","",LEN(E65))</f>
        <v/>
      </c>
    </row>
    <row r="66" customFormat="false" ht="15" hidden="false" customHeight="false" outlineLevel="0" collapsed="false">
      <c r="A66" s="10"/>
      <c r="B66" s="11"/>
      <c r="C66" s="12"/>
      <c r="D66" s="12"/>
      <c r="E66" s="12"/>
      <c r="F66" s="12"/>
      <c r="G66" s="12"/>
      <c r="H66" s="12"/>
      <c r="I66" s="13" t="str">
        <f aca="false">IF(E66="","",LEN(E66))</f>
        <v/>
      </c>
    </row>
    <row r="67" customFormat="false" ht="15" hidden="false" customHeight="false" outlineLevel="0" collapsed="false">
      <c r="A67" s="10"/>
      <c r="B67" s="11"/>
      <c r="C67" s="12"/>
      <c r="D67" s="12"/>
      <c r="E67" s="12"/>
      <c r="F67" s="12"/>
      <c r="G67" s="12"/>
      <c r="H67" s="12"/>
      <c r="I67" s="13" t="str">
        <f aca="false">IF(E67="","",LEN(E67))</f>
        <v/>
      </c>
    </row>
    <row r="68" customFormat="false" ht="15" hidden="false" customHeight="false" outlineLevel="0" collapsed="false">
      <c r="A68" s="10"/>
      <c r="B68" s="11"/>
      <c r="C68" s="12"/>
      <c r="D68" s="12"/>
      <c r="E68" s="12"/>
      <c r="F68" s="12"/>
      <c r="G68" s="12"/>
      <c r="H68" s="12"/>
      <c r="I68" s="13" t="str">
        <f aca="false">IF(E68="","",LEN(E68))</f>
        <v/>
      </c>
    </row>
    <row r="69" customFormat="false" ht="15" hidden="false" customHeight="false" outlineLevel="0" collapsed="false">
      <c r="A69" s="10"/>
      <c r="B69" s="11"/>
      <c r="C69" s="12"/>
      <c r="D69" s="12"/>
      <c r="E69" s="12"/>
      <c r="F69" s="12"/>
      <c r="G69" s="12"/>
      <c r="H69" s="12"/>
      <c r="I69" s="13" t="str">
        <f aca="false">IF(E69="","",LEN(E69))</f>
        <v/>
      </c>
    </row>
    <row r="70" customFormat="false" ht="15" hidden="false" customHeight="false" outlineLevel="0" collapsed="false">
      <c r="A70" s="10"/>
      <c r="B70" s="11"/>
      <c r="C70" s="12"/>
      <c r="D70" s="12"/>
      <c r="E70" s="12"/>
      <c r="F70" s="12"/>
      <c r="G70" s="12"/>
      <c r="H70" s="12"/>
      <c r="I70" s="13" t="str">
        <f aca="false">IF(E70="","",LEN(E70))</f>
        <v/>
      </c>
    </row>
    <row r="71" customFormat="false" ht="15" hidden="false" customHeight="false" outlineLevel="0" collapsed="false">
      <c r="A71" s="10"/>
      <c r="B71" s="11"/>
      <c r="C71" s="12"/>
      <c r="D71" s="12"/>
      <c r="E71" s="12"/>
      <c r="F71" s="12"/>
      <c r="G71" s="12"/>
      <c r="H71" s="12"/>
      <c r="I71" s="13" t="str">
        <f aca="false">IF(E71="","",LEN(E71))</f>
        <v/>
      </c>
    </row>
    <row r="72" customFormat="false" ht="15" hidden="false" customHeight="false" outlineLevel="0" collapsed="false">
      <c r="A72" s="10"/>
      <c r="B72" s="11"/>
      <c r="C72" s="12"/>
      <c r="D72" s="12"/>
      <c r="E72" s="12"/>
      <c r="F72" s="12"/>
      <c r="G72" s="12"/>
      <c r="H72" s="12"/>
      <c r="I72" s="13" t="str">
        <f aca="false">IF(E72="","",LEN(E72))</f>
        <v/>
      </c>
    </row>
    <row r="73" customFormat="false" ht="15" hidden="false" customHeight="false" outlineLevel="0" collapsed="false">
      <c r="A73" s="10"/>
      <c r="B73" s="11"/>
      <c r="C73" s="12"/>
      <c r="D73" s="12"/>
      <c r="E73" s="12"/>
      <c r="F73" s="12"/>
      <c r="G73" s="12"/>
      <c r="H73" s="12"/>
      <c r="I73" s="13" t="str">
        <f aca="false">IF(E73="","",LEN(E73))</f>
        <v/>
      </c>
    </row>
    <row r="74" customFormat="false" ht="15" hidden="false" customHeight="false" outlineLevel="0" collapsed="false">
      <c r="A74" s="10"/>
      <c r="B74" s="11"/>
      <c r="C74" s="12"/>
      <c r="D74" s="12"/>
      <c r="E74" s="12"/>
      <c r="F74" s="12"/>
      <c r="G74" s="12"/>
      <c r="H74" s="12"/>
      <c r="I74" s="13" t="str">
        <f aca="false">IF(E74="","",LEN(E74))</f>
        <v/>
      </c>
    </row>
    <row r="75" customFormat="false" ht="15" hidden="false" customHeight="false" outlineLevel="0" collapsed="false">
      <c r="A75" s="10"/>
      <c r="B75" s="11"/>
      <c r="C75" s="12"/>
      <c r="D75" s="12"/>
      <c r="E75" s="12"/>
      <c r="F75" s="12"/>
      <c r="G75" s="12"/>
      <c r="H75" s="12"/>
      <c r="I75" s="13" t="str">
        <f aca="false">IF(E75="","",LEN(E75))</f>
        <v/>
      </c>
    </row>
    <row r="76" customFormat="false" ht="15" hidden="false" customHeight="false" outlineLevel="0" collapsed="false">
      <c r="A76" s="10"/>
      <c r="B76" s="11"/>
      <c r="C76" s="12"/>
      <c r="D76" s="12"/>
      <c r="E76" s="12"/>
      <c r="F76" s="12"/>
      <c r="G76" s="12"/>
      <c r="H76" s="12"/>
      <c r="I76" s="13" t="str">
        <f aca="false">IF(E76="","",LEN(E76))</f>
        <v/>
      </c>
    </row>
    <row r="77" customFormat="false" ht="15" hidden="false" customHeight="false" outlineLevel="0" collapsed="false">
      <c r="A77" s="10"/>
      <c r="B77" s="11"/>
      <c r="C77" s="12"/>
      <c r="D77" s="12"/>
      <c r="E77" s="12"/>
      <c r="F77" s="12"/>
      <c r="G77" s="12"/>
      <c r="H77" s="12"/>
      <c r="I77" s="13" t="str">
        <f aca="false">IF(E77="","",LEN(E77))</f>
        <v/>
      </c>
    </row>
    <row r="78" customFormat="false" ht="15" hidden="false" customHeight="false" outlineLevel="0" collapsed="false">
      <c r="A78" s="10"/>
      <c r="B78" s="11"/>
      <c r="C78" s="12"/>
      <c r="D78" s="12"/>
      <c r="E78" s="12"/>
      <c r="F78" s="12"/>
      <c r="G78" s="12"/>
      <c r="H78" s="12"/>
      <c r="I78" s="13" t="str">
        <f aca="false">IF(E78="","",LEN(E78))</f>
        <v/>
      </c>
    </row>
    <row r="79" customFormat="false" ht="15" hidden="false" customHeight="false" outlineLevel="0" collapsed="false">
      <c r="A79" s="10"/>
      <c r="B79" s="11"/>
      <c r="C79" s="12"/>
      <c r="D79" s="12"/>
      <c r="E79" s="12"/>
      <c r="F79" s="12"/>
      <c r="G79" s="12"/>
      <c r="H79" s="12"/>
      <c r="I79" s="13" t="str">
        <f aca="false">IF(E79="","",LEN(E79))</f>
        <v/>
      </c>
    </row>
    <row r="80" customFormat="false" ht="15" hidden="false" customHeight="false" outlineLevel="0" collapsed="false">
      <c r="A80" s="10"/>
      <c r="B80" s="11"/>
      <c r="C80" s="12"/>
      <c r="D80" s="12"/>
      <c r="E80" s="12"/>
      <c r="F80" s="12"/>
      <c r="G80" s="12"/>
      <c r="H80" s="12"/>
      <c r="I80" s="13" t="str">
        <f aca="false">IF(E80="","",LEN(E80))</f>
        <v/>
      </c>
    </row>
    <row r="81" customFormat="false" ht="15" hidden="false" customHeight="false" outlineLevel="0" collapsed="false">
      <c r="A81" s="10"/>
      <c r="B81" s="11"/>
      <c r="C81" s="12"/>
      <c r="D81" s="12"/>
      <c r="E81" s="12"/>
      <c r="F81" s="12"/>
      <c r="G81" s="12"/>
      <c r="H81" s="12"/>
      <c r="I81" s="13" t="str">
        <f aca="false">IF(E81="","",LEN(E81))</f>
        <v/>
      </c>
    </row>
    <row r="82" customFormat="false" ht="15" hidden="false" customHeight="false" outlineLevel="0" collapsed="false">
      <c r="A82" s="10"/>
      <c r="B82" s="11"/>
      <c r="C82" s="12"/>
      <c r="D82" s="12"/>
      <c r="E82" s="12"/>
      <c r="F82" s="12"/>
      <c r="G82" s="12"/>
      <c r="H82" s="12"/>
      <c r="I82" s="13" t="str">
        <f aca="false">IF(E82="","",LEN(E82))</f>
        <v/>
      </c>
    </row>
    <row r="83" customFormat="false" ht="15" hidden="false" customHeight="false" outlineLevel="0" collapsed="false">
      <c r="A83" s="10"/>
      <c r="B83" s="11"/>
      <c r="C83" s="12"/>
      <c r="D83" s="12"/>
      <c r="E83" s="12"/>
      <c r="F83" s="12"/>
      <c r="G83" s="12"/>
      <c r="H83" s="12"/>
      <c r="I83" s="13" t="str">
        <f aca="false">IF(E83="","",LEN(E83))</f>
        <v/>
      </c>
    </row>
    <row r="84" customFormat="false" ht="15" hidden="false" customHeight="false" outlineLevel="0" collapsed="false">
      <c r="A84" s="10"/>
      <c r="B84" s="11"/>
      <c r="C84" s="12"/>
      <c r="D84" s="12"/>
      <c r="E84" s="12"/>
      <c r="F84" s="12"/>
      <c r="G84" s="12"/>
      <c r="H84" s="12"/>
      <c r="I84" s="13" t="str">
        <f aca="false">IF(E84="","",LEN(E84))</f>
        <v/>
      </c>
    </row>
    <row r="85" customFormat="false" ht="15" hidden="false" customHeight="false" outlineLevel="0" collapsed="false">
      <c r="A85" s="10"/>
      <c r="B85" s="11"/>
      <c r="C85" s="12"/>
      <c r="D85" s="12"/>
      <c r="E85" s="12"/>
      <c r="F85" s="12"/>
      <c r="G85" s="12"/>
      <c r="H85" s="12"/>
      <c r="I85" s="13" t="str">
        <f aca="false">IF(E85="","",LEN(E85))</f>
        <v/>
      </c>
    </row>
    <row r="86" customFormat="false" ht="15" hidden="false" customHeight="false" outlineLevel="0" collapsed="false">
      <c r="A86" s="10"/>
      <c r="B86" s="11"/>
      <c r="C86" s="12"/>
      <c r="D86" s="12"/>
      <c r="E86" s="12"/>
      <c r="F86" s="12"/>
      <c r="G86" s="12"/>
      <c r="H86" s="12"/>
      <c r="I86" s="13" t="str">
        <f aca="false">IF(E86="","",LEN(E86))</f>
        <v/>
      </c>
    </row>
    <row r="87" customFormat="false" ht="15" hidden="false" customHeight="false" outlineLevel="0" collapsed="false">
      <c r="A87" s="10"/>
      <c r="B87" s="11"/>
      <c r="C87" s="12"/>
      <c r="D87" s="12"/>
      <c r="E87" s="12"/>
      <c r="F87" s="12"/>
      <c r="G87" s="12"/>
      <c r="H87" s="12"/>
      <c r="I87" s="13" t="str">
        <f aca="false">IF(E87="","",LEN(E87))</f>
        <v/>
      </c>
    </row>
    <row r="88" customFormat="false" ht="15" hidden="false" customHeight="false" outlineLevel="0" collapsed="false">
      <c r="A88" s="10"/>
      <c r="B88" s="11"/>
      <c r="C88" s="12"/>
      <c r="D88" s="12"/>
      <c r="E88" s="12"/>
      <c r="F88" s="12"/>
      <c r="G88" s="12"/>
      <c r="H88" s="12"/>
      <c r="I88" s="13" t="str">
        <f aca="false">IF(E88="","",LEN(E88))</f>
        <v/>
      </c>
    </row>
    <row r="89" customFormat="false" ht="15" hidden="false" customHeight="false" outlineLevel="0" collapsed="false">
      <c r="A89" s="10"/>
      <c r="B89" s="11"/>
      <c r="C89" s="12"/>
      <c r="D89" s="12"/>
      <c r="E89" s="12"/>
      <c r="F89" s="12"/>
      <c r="G89" s="12"/>
      <c r="H89" s="12"/>
      <c r="I89" s="13" t="str">
        <f aca="false">IF(E89="","",LEN(E89))</f>
        <v/>
      </c>
    </row>
    <row r="90" customFormat="false" ht="15" hidden="false" customHeight="false" outlineLevel="0" collapsed="false">
      <c r="A90" s="10"/>
      <c r="B90" s="11"/>
      <c r="C90" s="12"/>
      <c r="D90" s="12"/>
      <c r="E90" s="12"/>
      <c r="F90" s="12"/>
      <c r="G90" s="12"/>
      <c r="H90" s="12"/>
      <c r="I90" s="13" t="str">
        <f aca="false">IF(E90="","",LEN(E90))</f>
        <v/>
      </c>
    </row>
    <row r="91" customFormat="false" ht="15" hidden="false" customHeight="false" outlineLevel="0" collapsed="false">
      <c r="A91" s="10"/>
      <c r="B91" s="11"/>
      <c r="C91" s="12"/>
      <c r="D91" s="12"/>
      <c r="E91" s="12"/>
      <c r="F91" s="12"/>
      <c r="G91" s="12"/>
      <c r="H91" s="12"/>
      <c r="I91" s="13" t="str">
        <f aca="false">IF(E91="","",LEN(E91))</f>
        <v/>
      </c>
    </row>
    <row r="92" customFormat="false" ht="15" hidden="false" customHeight="false" outlineLevel="0" collapsed="false">
      <c r="A92" s="10"/>
      <c r="B92" s="11"/>
      <c r="C92" s="12"/>
      <c r="D92" s="12"/>
      <c r="E92" s="12"/>
      <c r="F92" s="12"/>
      <c r="G92" s="12"/>
      <c r="H92" s="12"/>
      <c r="I92" s="13" t="str">
        <f aca="false">IF(E92="","",LEN(E92))</f>
        <v/>
      </c>
    </row>
    <row r="93" customFormat="false" ht="15" hidden="false" customHeight="false" outlineLevel="0" collapsed="false">
      <c r="A93" s="10"/>
      <c r="B93" s="11"/>
      <c r="C93" s="12"/>
      <c r="D93" s="12"/>
      <c r="E93" s="12"/>
      <c r="F93" s="12"/>
      <c r="G93" s="12"/>
      <c r="H93" s="12"/>
      <c r="I93" s="13" t="str">
        <f aca="false">IF(E93="","",LEN(E93))</f>
        <v/>
      </c>
    </row>
    <row r="94" customFormat="false" ht="15" hidden="false" customHeight="false" outlineLevel="0" collapsed="false">
      <c r="A94" s="10"/>
      <c r="B94" s="11"/>
      <c r="C94" s="12"/>
      <c r="D94" s="12"/>
      <c r="E94" s="12"/>
      <c r="F94" s="12"/>
      <c r="G94" s="12"/>
      <c r="H94" s="12"/>
      <c r="I94" s="13" t="str">
        <f aca="false">IF(E94="","",LEN(E94))</f>
        <v/>
      </c>
    </row>
    <row r="95" customFormat="false" ht="15" hidden="false" customHeight="false" outlineLevel="0" collapsed="false">
      <c r="A95" s="10"/>
      <c r="B95" s="11"/>
      <c r="C95" s="12"/>
      <c r="D95" s="12"/>
      <c r="E95" s="12"/>
      <c r="F95" s="12"/>
      <c r="G95" s="12"/>
      <c r="H95" s="12"/>
      <c r="I95" s="13" t="str">
        <f aca="false">IF(E95="","",LEN(E95))</f>
        <v/>
      </c>
    </row>
    <row r="96" customFormat="false" ht="15" hidden="false" customHeight="false" outlineLevel="0" collapsed="false">
      <c r="A96" s="10"/>
      <c r="B96" s="11"/>
      <c r="C96" s="12"/>
      <c r="D96" s="12"/>
      <c r="E96" s="12"/>
      <c r="F96" s="12"/>
      <c r="G96" s="12"/>
      <c r="H96" s="12"/>
      <c r="I96" s="13" t="str">
        <f aca="false">IF(E96="","",LEN(E96))</f>
        <v/>
      </c>
    </row>
    <row r="97" customFormat="false" ht="15" hidden="false" customHeight="false" outlineLevel="0" collapsed="false">
      <c r="A97" s="10"/>
      <c r="B97" s="11"/>
      <c r="C97" s="12"/>
      <c r="D97" s="12"/>
      <c r="E97" s="12"/>
      <c r="F97" s="12"/>
      <c r="G97" s="12"/>
      <c r="H97" s="12"/>
      <c r="I97" s="13" t="str">
        <f aca="false">IF(E97="","",LEN(E97))</f>
        <v/>
      </c>
    </row>
    <row r="98" customFormat="false" ht="15" hidden="false" customHeight="false" outlineLevel="0" collapsed="false">
      <c r="A98" s="10"/>
      <c r="B98" s="11"/>
      <c r="C98" s="12"/>
      <c r="D98" s="12"/>
      <c r="E98" s="12"/>
      <c r="F98" s="12"/>
      <c r="G98" s="12"/>
      <c r="H98" s="12"/>
      <c r="I98" s="13" t="str">
        <f aca="false">IF(E98="","",LEN(E98))</f>
        <v/>
      </c>
    </row>
    <row r="99" customFormat="false" ht="15" hidden="false" customHeight="false" outlineLevel="0" collapsed="false">
      <c r="A99" s="10"/>
      <c r="B99" s="11"/>
      <c r="C99" s="12"/>
      <c r="D99" s="12"/>
      <c r="E99" s="12"/>
      <c r="F99" s="12"/>
      <c r="G99" s="12"/>
      <c r="H99" s="12"/>
      <c r="I99" s="13" t="str">
        <f aca="false">IF(E99="","",LEN(E99))</f>
        <v/>
      </c>
    </row>
    <row r="100" customFormat="false" ht="15" hidden="false" customHeight="false" outlineLevel="0" collapsed="false">
      <c r="A100" s="10"/>
      <c r="B100" s="11"/>
      <c r="C100" s="12"/>
      <c r="D100" s="12"/>
      <c r="E100" s="12"/>
      <c r="F100" s="12"/>
      <c r="G100" s="12"/>
      <c r="H100" s="12"/>
      <c r="I100" s="13" t="str">
        <f aca="false">IF(E100="","",LEN(E100))</f>
        <v/>
      </c>
    </row>
    <row r="101" customFormat="false" ht="15" hidden="false" customHeight="false" outlineLevel="0" collapsed="false">
      <c r="A101" s="10"/>
      <c r="B101" s="11"/>
      <c r="C101" s="12"/>
      <c r="D101" s="12"/>
      <c r="E101" s="12"/>
      <c r="F101" s="12"/>
      <c r="G101" s="12"/>
      <c r="H101" s="12"/>
      <c r="I101" s="13" t="str">
        <f aca="false">IF(E101="","",LEN(E101))</f>
        <v/>
      </c>
    </row>
    <row r="102" customFormat="false" ht="15" hidden="false" customHeight="false" outlineLevel="0" collapsed="false">
      <c r="A102" s="10"/>
      <c r="B102" s="11"/>
      <c r="C102" s="12"/>
      <c r="D102" s="12"/>
      <c r="E102" s="12"/>
      <c r="F102" s="12"/>
      <c r="G102" s="12"/>
      <c r="H102" s="12"/>
      <c r="I102" s="13" t="str">
        <f aca="false">IF(E102="","",LEN(E102))</f>
        <v/>
      </c>
    </row>
    <row r="103" customFormat="false" ht="15" hidden="false" customHeight="false" outlineLevel="0" collapsed="false">
      <c r="A103" s="10"/>
      <c r="B103" s="11"/>
      <c r="C103" s="12"/>
      <c r="D103" s="12"/>
      <c r="E103" s="12"/>
      <c r="F103" s="12"/>
      <c r="G103" s="12"/>
      <c r="H103" s="12"/>
      <c r="I103" s="13" t="str">
        <f aca="false">IF(E103="","",LEN(E103))</f>
        <v/>
      </c>
    </row>
    <row r="104" customFormat="false" ht="15" hidden="false" customHeight="false" outlineLevel="0" collapsed="false">
      <c r="A104" s="10"/>
      <c r="B104" s="11"/>
      <c r="C104" s="12"/>
      <c r="D104" s="12"/>
      <c r="E104" s="12"/>
      <c r="F104" s="12"/>
      <c r="G104" s="12"/>
      <c r="H104" s="12"/>
      <c r="I104" s="13" t="str">
        <f aca="false">IF(E104="","",LEN(E104))</f>
        <v/>
      </c>
    </row>
    <row r="105" customFormat="false" ht="15" hidden="false" customHeight="false" outlineLevel="0" collapsed="false">
      <c r="A105" s="10"/>
      <c r="B105" s="11"/>
      <c r="C105" s="12"/>
      <c r="D105" s="12"/>
      <c r="E105" s="12"/>
      <c r="F105" s="12"/>
      <c r="G105" s="12"/>
      <c r="H105" s="12"/>
      <c r="I105" s="13" t="str">
        <f aca="false">IF(E105="","",LEN(E105))</f>
        <v/>
      </c>
    </row>
    <row r="106" customFormat="false" ht="15" hidden="false" customHeight="false" outlineLevel="0" collapsed="false">
      <c r="A106" s="10"/>
      <c r="B106" s="11"/>
      <c r="C106" s="12"/>
      <c r="D106" s="12"/>
      <c r="E106" s="12"/>
      <c r="F106" s="12"/>
      <c r="G106" s="12"/>
      <c r="H106" s="12"/>
      <c r="I106" s="13" t="str">
        <f aca="false">IF(E106="","",LEN(E106))</f>
        <v/>
      </c>
    </row>
    <row r="107" customFormat="false" ht="15" hidden="false" customHeight="false" outlineLevel="0" collapsed="false">
      <c r="A107" s="10"/>
      <c r="B107" s="11"/>
      <c r="C107" s="12"/>
      <c r="D107" s="12"/>
      <c r="E107" s="12"/>
      <c r="F107" s="12"/>
      <c r="G107" s="12"/>
      <c r="H107" s="12"/>
      <c r="I107" s="13" t="str">
        <f aca="false">IF(E107="","",LEN(E107))</f>
        <v/>
      </c>
    </row>
    <row r="108" customFormat="false" ht="15" hidden="false" customHeight="false" outlineLevel="0" collapsed="false">
      <c r="A108" s="10"/>
      <c r="B108" s="11"/>
      <c r="C108" s="12"/>
      <c r="D108" s="12"/>
      <c r="E108" s="12"/>
      <c r="F108" s="12"/>
      <c r="G108" s="12"/>
      <c r="H108" s="12"/>
      <c r="I108" s="13" t="str">
        <f aca="false">IF(E108="","",LEN(E108))</f>
        <v/>
      </c>
    </row>
    <row r="109" customFormat="false" ht="15" hidden="false" customHeight="false" outlineLevel="0" collapsed="false">
      <c r="A109" s="10"/>
      <c r="B109" s="11"/>
      <c r="C109" s="12"/>
      <c r="D109" s="12"/>
      <c r="E109" s="12"/>
      <c r="F109" s="12"/>
      <c r="G109" s="12"/>
      <c r="H109" s="12"/>
      <c r="I109" s="13" t="str">
        <f aca="false">IF(E109="","",LEN(E109))</f>
        <v/>
      </c>
    </row>
    <row r="110" customFormat="false" ht="15" hidden="false" customHeight="false" outlineLevel="0" collapsed="false">
      <c r="A110" s="10"/>
      <c r="B110" s="11"/>
      <c r="C110" s="12"/>
      <c r="D110" s="12"/>
      <c r="E110" s="12"/>
      <c r="F110" s="12"/>
      <c r="G110" s="12"/>
      <c r="H110" s="12"/>
      <c r="I110" s="13" t="str">
        <f aca="false">IF(E110="","",LEN(E110))</f>
        <v/>
      </c>
    </row>
    <row r="111" customFormat="false" ht="15" hidden="false" customHeight="false" outlineLevel="0" collapsed="false">
      <c r="A111" s="10"/>
      <c r="B111" s="11"/>
      <c r="C111" s="12"/>
      <c r="D111" s="12"/>
      <c r="E111" s="12"/>
      <c r="F111" s="12"/>
      <c r="G111" s="12"/>
      <c r="H111" s="12"/>
      <c r="I111" s="13" t="str">
        <f aca="false">IF(E111="","",LEN(E111))</f>
        <v/>
      </c>
    </row>
    <row r="112" customFormat="false" ht="15" hidden="false" customHeight="false" outlineLevel="0" collapsed="false">
      <c r="A112" s="10"/>
      <c r="B112" s="11"/>
      <c r="C112" s="12"/>
      <c r="D112" s="12"/>
      <c r="E112" s="12"/>
      <c r="F112" s="12"/>
      <c r="G112" s="12"/>
      <c r="H112" s="12"/>
      <c r="I112" s="13" t="str">
        <f aca="false">IF(E112="","",LEN(E112))</f>
        <v/>
      </c>
    </row>
    <row r="113" customFormat="false" ht="15" hidden="false" customHeight="false" outlineLevel="0" collapsed="false">
      <c r="A113" s="10"/>
      <c r="B113" s="11"/>
      <c r="C113" s="12"/>
      <c r="D113" s="12"/>
      <c r="E113" s="12"/>
      <c r="F113" s="12"/>
      <c r="G113" s="12"/>
      <c r="H113" s="12"/>
      <c r="I113" s="13" t="str">
        <f aca="false">IF(E113="","",LEN(E113))</f>
        <v/>
      </c>
    </row>
    <row r="114" customFormat="false" ht="15" hidden="false" customHeight="false" outlineLevel="0" collapsed="false">
      <c r="A114" s="10"/>
      <c r="B114" s="11"/>
      <c r="C114" s="12"/>
      <c r="D114" s="12"/>
      <c r="E114" s="12"/>
      <c r="F114" s="12"/>
      <c r="G114" s="12"/>
      <c r="H114" s="12"/>
      <c r="I114" s="13" t="str">
        <f aca="false">IF(E114="","",LEN(E114))</f>
        <v/>
      </c>
    </row>
    <row r="115" customFormat="false" ht="15" hidden="false" customHeight="false" outlineLevel="0" collapsed="false">
      <c r="A115" s="10"/>
      <c r="B115" s="11"/>
      <c r="C115" s="12"/>
      <c r="D115" s="12"/>
      <c r="E115" s="12"/>
      <c r="F115" s="12"/>
      <c r="G115" s="12"/>
      <c r="H115" s="12"/>
      <c r="I115" s="13" t="str">
        <f aca="false">IF(E115="","",LEN(E115))</f>
        <v/>
      </c>
    </row>
    <row r="116" customFormat="false" ht="15" hidden="false" customHeight="false" outlineLevel="0" collapsed="false">
      <c r="A116" s="10"/>
      <c r="B116" s="11"/>
      <c r="C116" s="12"/>
      <c r="D116" s="12"/>
      <c r="E116" s="12"/>
      <c r="F116" s="12"/>
      <c r="G116" s="12"/>
      <c r="H116" s="12"/>
      <c r="I116" s="13" t="str">
        <f aca="false">IF(E116="","",LEN(E116))</f>
        <v/>
      </c>
    </row>
    <row r="117" customFormat="false" ht="15" hidden="false" customHeight="false" outlineLevel="0" collapsed="false">
      <c r="A117" s="10"/>
      <c r="B117" s="11"/>
      <c r="C117" s="12"/>
      <c r="D117" s="12"/>
      <c r="E117" s="12"/>
      <c r="F117" s="12"/>
      <c r="G117" s="12"/>
      <c r="H117" s="12"/>
      <c r="I117" s="13" t="str">
        <f aca="false">IF(E117="","",LEN(E117))</f>
        <v/>
      </c>
    </row>
    <row r="118" customFormat="false" ht="15" hidden="false" customHeight="false" outlineLevel="0" collapsed="false">
      <c r="A118" s="10"/>
      <c r="B118" s="11"/>
      <c r="C118" s="12"/>
      <c r="D118" s="12"/>
      <c r="E118" s="12"/>
      <c r="F118" s="12"/>
      <c r="G118" s="12"/>
      <c r="H118" s="12"/>
      <c r="I118" s="13" t="str">
        <f aca="false">IF(E118="","",LEN(E118))</f>
        <v/>
      </c>
    </row>
    <row r="119" customFormat="false" ht="15" hidden="false" customHeight="false" outlineLevel="0" collapsed="false">
      <c r="A119" s="10"/>
      <c r="B119" s="11"/>
      <c r="C119" s="12"/>
      <c r="D119" s="12"/>
      <c r="E119" s="12"/>
      <c r="F119" s="12"/>
      <c r="G119" s="12"/>
      <c r="H119" s="12"/>
      <c r="I119" s="13" t="str">
        <f aca="false">IF(E119="","",LEN(E119))</f>
        <v/>
      </c>
    </row>
    <row r="120" customFormat="false" ht="15" hidden="false" customHeight="false" outlineLevel="0" collapsed="false">
      <c r="A120" s="10"/>
      <c r="B120" s="11"/>
      <c r="C120" s="12"/>
      <c r="D120" s="12"/>
      <c r="E120" s="12"/>
      <c r="F120" s="12"/>
      <c r="G120" s="12"/>
      <c r="H120" s="12"/>
      <c r="I120" s="13" t="str">
        <f aca="false">IF(E120="","",LEN(E120))</f>
        <v/>
      </c>
    </row>
    <row r="121" customFormat="false" ht="15" hidden="false" customHeight="false" outlineLevel="0" collapsed="false">
      <c r="A121" s="10"/>
      <c r="B121" s="11"/>
      <c r="C121" s="12"/>
      <c r="D121" s="12"/>
      <c r="E121" s="12"/>
      <c r="F121" s="12"/>
      <c r="G121" s="12"/>
      <c r="H121" s="12"/>
      <c r="I121" s="13" t="str">
        <f aca="false">IF(E121="","",LEN(E121))</f>
        <v/>
      </c>
    </row>
    <row r="122" customFormat="false" ht="15" hidden="false" customHeight="false" outlineLevel="0" collapsed="false">
      <c r="A122" s="10"/>
      <c r="B122" s="11"/>
      <c r="C122" s="12"/>
      <c r="D122" s="12"/>
      <c r="E122" s="12"/>
      <c r="F122" s="12"/>
      <c r="G122" s="12"/>
      <c r="H122" s="12"/>
      <c r="I122" s="13" t="str">
        <f aca="false">IF(E122="","",LEN(E122))</f>
        <v/>
      </c>
    </row>
    <row r="123" customFormat="false" ht="15" hidden="false" customHeight="false" outlineLevel="0" collapsed="false">
      <c r="A123" s="10"/>
      <c r="B123" s="11"/>
      <c r="C123" s="12"/>
      <c r="D123" s="12"/>
      <c r="E123" s="12"/>
      <c r="F123" s="12"/>
      <c r="G123" s="12"/>
      <c r="H123" s="12"/>
      <c r="I123" s="13" t="str">
        <f aca="false">IF(E123="","",LEN(E123))</f>
        <v/>
      </c>
    </row>
    <row r="124" customFormat="false" ht="15" hidden="false" customHeight="false" outlineLevel="0" collapsed="false">
      <c r="A124" s="10"/>
      <c r="B124" s="11"/>
      <c r="C124" s="12"/>
      <c r="D124" s="12"/>
      <c r="E124" s="12"/>
      <c r="F124" s="12"/>
      <c r="G124" s="12"/>
      <c r="H124" s="12"/>
      <c r="I124" s="13" t="str">
        <f aca="false">IF(E124="","",LEN(E124))</f>
        <v/>
      </c>
    </row>
    <row r="125" customFormat="false" ht="15" hidden="false" customHeight="false" outlineLevel="0" collapsed="false">
      <c r="A125" s="10"/>
      <c r="B125" s="11"/>
      <c r="C125" s="12"/>
      <c r="D125" s="12"/>
      <c r="E125" s="12"/>
      <c r="F125" s="12"/>
      <c r="G125" s="12"/>
      <c r="H125" s="12"/>
      <c r="I125" s="13" t="str">
        <f aca="false">IF(E125="","",LEN(E125))</f>
        <v/>
      </c>
    </row>
    <row r="126" customFormat="false" ht="15" hidden="false" customHeight="false" outlineLevel="0" collapsed="false">
      <c r="A126" s="10"/>
      <c r="B126" s="11"/>
      <c r="C126" s="12"/>
      <c r="D126" s="12"/>
      <c r="E126" s="12"/>
      <c r="F126" s="12"/>
      <c r="G126" s="12"/>
      <c r="H126" s="12"/>
      <c r="I126" s="13" t="str">
        <f aca="false">IF(E126="","",LEN(E126))</f>
        <v/>
      </c>
    </row>
    <row r="127" customFormat="false" ht="15" hidden="false" customHeight="false" outlineLevel="0" collapsed="false">
      <c r="A127" s="10"/>
      <c r="B127" s="11"/>
      <c r="C127" s="12"/>
      <c r="D127" s="12"/>
      <c r="E127" s="12"/>
      <c r="F127" s="12"/>
      <c r="G127" s="12"/>
      <c r="H127" s="12"/>
      <c r="I127" s="13" t="str">
        <f aca="false">IF(E127="","",LEN(E127))</f>
        <v/>
      </c>
    </row>
    <row r="128" customFormat="false" ht="15" hidden="false" customHeight="false" outlineLevel="0" collapsed="false">
      <c r="A128" s="10"/>
      <c r="B128" s="11"/>
      <c r="C128" s="12"/>
      <c r="D128" s="12"/>
      <c r="E128" s="12"/>
      <c r="F128" s="12"/>
      <c r="G128" s="12"/>
      <c r="H128" s="12"/>
      <c r="I128" s="13" t="str">
        <f aca="false">IF(E128="","",LEN(E128))</f>
        <v/>
      </c>
    </row>
    <row r="129" customFormat="false" ht="15" hidden="false" customHeight="false" outlineLevel="0" collapsed="false">
      <c r="A129" s="10"/>
      <c r="B129" s="11"/>
      <c r="C129" s="12"/>
      <c r="D129" s="12"/>
      <c r="E129" s="12"/>
      <c r="F129" s="12"/>
      <c r="G129" s="12"/>
      <c r="H129" s="12"/>
      <c r="I129" s="13" t="str">
        <f aca="false">IF(E129="","",LEN(E129))</f>
        <v/>
      </c>
    </row>
    <row r="130" customFormat="false" ht="15" hidden="false" customHeight="false" outlineLevel="0" collapsed="false">
      <c r="A130" s="10"/>
      <c r="B130" s="11"/>
      <c r="C130" s="12"/>
      <c r="D130" s="12"/>
      <c r="E130" s="12"/>
      <c r="F130" s="12"/>
      <c r="G130" s="12"/>
      <c r="H130" s="12"/>
      <c r="I130" s="13" t="str">
        <f aca="false">IF(E130="","",LEN(E130))</f>
        <v/>
      </c>
    </row>
    <row r="131" customFormat="false" ht="15" hidden="false" customHeight="false" outlineLevel="0" collapsed="false">
      <c r="A131" s="10"/>
      <c r="B131" s="11"/>
      <c r="C131" s="12"/>
      <c r="D131" s="12"/>
      <c r="E131" s="12"/>
      <c r="F131" s="12"/>
      <c r="G131" s="12"/>
      <c r="H131" s="12"/>
      <c r="I131" s="13" t="str">
        <f aca="false">IF(E131="","",LEN(E131))</f>
        <v/>
      </c>
    </row>
    <row r="132" customFormat="false" ht="15" hidden="false" customHeight="false" outlineLevel="0" collapsed="false">
      <c r="A132" s="10"/>
      <c r="B132" s="11"/>
      <c r="C132" s="12"/>
      <c r="D132" s="12"/>
      <c r="E132" s="12"/>
      <c r="F132" s="12"/>
      <c r="G132" s="12"/>
      <c r="H132" s="12"/>
      <c r="I132" s="13" t="str">
        <f aca="false">IF(E132="","",LEN(E132))</f>
        <v/>
      </c>
    </row>
    <row r="133" customFormat="false" ht="15" hidden="false" customHeight="false" outlineLevel="0" collapsed="false">
      <c r="A133" s="10"/>
      <c r="B133" s="11"/>
      <c r="C133" s="12"/>
      <c r="D133" s="12"/>
      <c r="E133" s="12"/>
      <c r="F133" s="12"/>
      <c r="G133" s="12"/>
      <c r="H133" s="12"/>
      <c r="I133" s="13" t="str">
        <f aca="false">IF(E133="","",LEN(E133))</f>
        <v/>
      </c>
    </row>
    <row r="134" customFormat="false" ht="15" hidden="false" customHeight="false" outlineLevel="0" collapsed="false">
      <c r="A134" s="10"/>
      <c r="B134" s="11"/>
      <c r="C134" s="12"/>
      <c r="D134" s="12"/>
      <c r="E134" s="12"/>
      <c r="F134" s="12"/>
      <c r="G134" s="12"/>
      <c r="H134" s="12"/>
      <c r="I134" s="13" t="str">
        <f aca="false">IF(E134="","",LEN(E134))</f>
        <v/>
      </c>
    </row>
    <row r="135" customFormat="false" ht="15" hidden="false" customHeight="false" outlineLevel="0" collapsed="false">
      <c r="A135" s="10"/>
      <c r="B135" s="11"/>
      <c r="C135" s="12"/>
      <c r="D135" s="12"/>
      <c r="E135" s="12"/>
      <c r="F135" s="12"/>
      <c r="G135" s="12"/>
      <c r="H135" s="12"/>
      <c r="I135" s="13" t="str">
        <f aca="false">IF(E135="","",LEN(E135))</f>
        <v/>
      </c>
    </row>
    <row r="136" customFormat="false" ht="15" hidden="false" customHeight="false" outlineLevel="0" collapsed="false">
      <c r="A136" s="10"/>
      <c r="B136" s="11"/>
      <c r="C136" s="12"/>
      <c r="D136" s="12"/>
      <c r="E136" s="12"/>
      <c r="F136" s="12"/>
      <c r="G136" s="12"/>
      <c r="H136" s="12"/>
      <c r="I136" s="13" t="str">
        <f aca="false">IF(E136="","",LEN(E136))</f>
        <v/>
      </c>
    </row>
    <row r="137" customFormat="false" ht="15" hidden="false" customHeight="false" outlineLevel="0" collapsed="false">
      <c r="A137" s="10"/>
      <c r="B137" s="11"/>
      <c r="C137" s="12"/>
      <c r="D137" s="12"/>
      <c r="E137" s="12"/>
      <c r="F137" s="12"/>
      <c r="G137" s="12"/>
      <c r="H137" s="12"/>
      <c r="I137" s="13" t="str">
        <f aca="false">IF(E137="","",LEN(E137))</f>
        <v/>
      </c>
    </row>
    <row r="138" customFormat="false" ht="15" hidden="false" customHeight="false" outlineLevel="0" collapsed="false">
      <c r="A138" s="10"/>
      <c r="B138" s="11"/>
      <c r="C138" s="12"/>
      <c r="D138" s="12"/>
      <c r="E138" s="12"/>
      <c r="F138" s="12"/>
      <c r="G138" s="12"/>
      <c r="H138" s="12"/>
      <c r="I138" s="13" t="str">
        <f aca="false">IF(E138="","",LEN(E138))</f>
        <v/>
      </c>
    </row>
    <row r="139" customFormat="false" ht="15" hidden="false" customHeight="false" outlineLevel="0" collapsed="false">
      <c r="A139" s="10"/>
      <c r="B139" s="11"/>
      <c r="C139" s="12"/>
      <c r="D139" s="12"/>
      <c r="E139" s="12"/>
      <c r="F139" s="12"/>
      <c r="G139" s="12"/>
      <c r="H139" s="12"/>
      <c r="I139" s="13" t="str">
        <f aca="false">IF(E139="","",LEN(E139))</f>
        <v/>
      </c>
    </row>
    <row r="140" customFormat="false" ht="15" hidden="false" customHeight="false" outlineLevel="0" collapsed="false">
      <c r="A140" s="10"/>
      <c r="B140" s="11"/>
      <c r="C140" s="12"/>
      <c r="D140" s="12"/>
      <c r="E140" s="12"/>
      <c r="F140" s="12"/>
      <c r="G140" s="12"/>
      <c r="H140" s="12"/>
      <c r="I140" s="13" t="str">
        <f aca="false">IF(E140="","",LEN(E140))</f>
        <v/>
      </c>
    </row>
    <row r="141" customFormat="false" ht="15" hidden="false" customHeight="false" outlineLevel="0" collapsed="false">
      <c r="A141" s="10"/>
      <c r="B141" s="11"/>
      <c r="C141" s="12"/>
      <c r="D141" s="12"/>
      <c r="E141" s="12"/>
      <c r="F141" s="12"/>
      <c r="G141" s="12"/>
      <c r="H141" s="12"/>
      <c r="I141" s="13" t="str">
        <f aca="false">IF(E141="","",LEN(E141))</f>
        <v/>
      </c>
    </row>
    <row r="142" customFormat="false" ht="15" hidden="false" customHeight="false" outlineLevel="0" collapsed="false">
      <c r="A142" s="10"/>
      <c r="B142" s="11"/>
      <c r="C142" s="12"/>
      <c r="D142" s="12"/>
      <c r="E142" s="12"/>
      <c r="F142" s="12"/>
      <c r="G142" s="12"/>
      <c r="H142" s="12"/>
      <c r="I142" s="13" t="str">
        <f aca="false">IF(E142="","",LEN(E142))</f>
        <v/>
      </c>
    </row>
    <row r="143" customFormat="false" ht="15" hidden="false" customHeight="false" outlineLevel="0" collapsed="false">
      <c r="A143" s="10"/>
      <c r="B143" s="11"/>
      <c r="C143" s="12"/>
      <c r="D143" s="12"/>
      <c r="E143" s="12"/>
      <c r="F143" s="12"/>
      <c r="G143" s="12"/>
      <c r="H143" s="12"/>
      <c r="I143" s="13" t="str">
        <f aca="false">IF(E143="","",LEN(E143))</f>
        <v/>
      </c>
    </row>
    <row r="144" customFormat="false" ht="15" hidden="false" customHeight="false" outlineLevel="0" collapsed="false">
      <c r="A144" s="10"/>
      <c r="B144" s="11"/>
      <c r="C144" s="12"/>
      <c r="D144" s="12"/>
      <c r="E144" s="12"/>
      <c r="F144" s="12"/>
      <c r="G144" s="12"/>
      <c r="H144" s="12"/>
      <c r="I144" s="13" t="str">
        <f aca="false">IF(E144="","",LEN(E144))</f>
        <v/>
      </c>
    </row>
    <row r="145" customFormat="false" ht="15" hidden="false" customHeight="false" outlineLevel="0" collapsed="false">
      <c r="A145" s="10"/>
      <c r="B145" s="11"/>
      <c r="C145" s="12"/>
      <c r="D145" s="12"/>
      <c r="E145" s="12"/>
      <c r="F145" s="12"/>
      <c r="G145" s="12"/>
      <c r="H145" s="12"/>
      <c r="I145" s="13" t="str">
        <f aca="false">IF(E145="","",LEN(E145))</f>
        <v/>
      </c>
    </row>
    <row r="146" customFormat="false" ht="15" hidden="false" customHeight="false" outlineLevel="0" collapsed="false">
      <c r="A146" s="10"/>
      <c r="B146" s="11"/>
      <c r="C146" s="12"/>
      <c r="D146" s="12"/>
      <c r="E146" s="12"/>
      <c r="F146" s="12"/>
      <c r="G146" s="12"/>
      <c r="H146" s="12"/>
      <c r="I146" s="13" t="str">
        <f aca="false">IF(E146="","",LEN(E146))</f>
        <v/>
      </c>
    </row>
    <row r="147" customFormat="false" ht="15" hidden="false" customHeight="false" outlineLevel="0" collapsed="false">
      <c r="A147" s="10"/>
      <c r="B147" s="11"/>
      <c r="C147" s="12"/>
      <c r="D147" s="12"/>
      <c r="E147" s="12"/>
      <c r="F147" s="12"/>
      <c r="G147" s="12"/>
      <c r="H147" s="12"/>
      <c r="I147" s="13" t="str">
        <f aca="false">IF(E147="","",LEN(E147))</f>
        <v/>
      </c>
    </row>
    <row r="148" customFormat="false" ht="15" hidden="false" customHeight="false" outlineLevel="0" collapsed="false">
      <c r="A148" s="10"/>
      <c r="B148" s="11"/>
      <c r="C148" s="12"/>
      <c r="D148" s="12"/>
      <c r="E148" s="12"/>
      <c r="F148" s="12"/>
      <c r="G148" s="12"/>
      <c r="H148" s="12"/>
      <c r="I148" s="13" t="str">
        <f aca="false">IF(E148="","",LEN(E148))</f>
        <v/>
      </c>
    </row>
    <row r="149" customFormat="false" ht="15" hidden="false" customHeight="false" outlineLevel="0" collapsed="false">
      <c r="A149" s="10"/>
      <c r="B149" s="11"/>
      <c r="C149" s="12"/>
      <c r="D149" s="12"/>
      <c r="E149" s="12"/>
      <c r="F149" s="12"/>
      <c r="G149" s="12"/>
      <c r="H149" s="12"/>
      <c r="I149" s="13" t="str">
        <f aca="false">IF(E149="","",LEN(E149))</f>
        <v/>
      </c>
    </row>
    <row r="150" customFormat="false" ht="15" hidden="false" customHeight="false" outlineLevel="0" collapsed="false">
      <c r="A150" s="10"/>
      <c r="B150" s="11"/>
      <c r="C150" s="12"/>
      <c r="D150" s="12"/>
      <c r="E150" s="12"/>
      <c r="F150" s="12"/>
      <c r="G150" s="12"/>
      <c r="H150" s="12"/>
      <c r="I150" s="13" t="str">
        <f aca="false">IF(E150="","",LEN(E150))</f>
        <v/>
      </c>
    </row>
    <row r="151" customFormat="false" ht="15" hidden="false" customHeight="false" outlineLevel="0" collapsed="false">
      <c r="A151" s="10"/>
      <c r="B151" s="11"/>
      <c r="C151" s="12"/>
      <c r="D151" s="12"/>
      <c r="E151" s="12"/>
      <c r="F151" s="12"/>
      <c r="G151" s="12"/>
      <c r="H151" s="12"/>
      <c r="I151" s="13" t="str">
        <f aca="false">IF(E151="","",LEN(E151))</f>
        <v/>
      </c>
    </row>
    <row r="152" customFormat="false" ht="15" hidden="false" customHeight="false" outlineLevel="0" collapsed="false">
      <c r="A152" s="10"/>
      <c r="B152" s="11"/>
      <c r="C152" s="12"/>
      <c r="D152" s="12"/>
      <c r="E152" s="12"/>
      <c r="F152" s="12"/>
      <c r="G152" s="12"/>
      <c r="H152" s="12"/>
      <c r="I152" s="13" t="str">
        <f aca="false">IF(E152="","",LEN(E152))</f>
        <v/>
      </c>
    </row>
    <row r="153" customFormat="false" ht="15" hidden="false" customHeight="false" outlineLevel="0" collapsed="false">
      <c r="A153" s="10"/>
      <c r="B153" s="11"/>
      <c r="C153" s="12"/>
      <c r="D153" s="12"/>
      <c r="E153" s="12"/>
      <c r="F153" s="12"/>
      <c r="G153" s="12"/>
      <c r="H153" s="12"/>
      <c r="I153" s="13" t="str">
        <f aca="false">IF(E153="","",LEN(E153))</f>
        <v/>
      </c>
    </row>
    <row r="154" customFormat="false" ht="15" hidden="false" customHeight="false" outlineLevel="0" collapsed="false">
      <c r="A154" s="10"/>
      <c r="B154" s="11"/>
      <c r="C154" s="12"/>
      <c r="D154" s="12"/>
      <c r="E154" s="12"/>
      <c r="F154" s="12"/>
      <c r="G154" s="12"/>
      <c r="H154" s="12"/>
      <c r="I154" s="13" t="str">
        <f aca="false">IF(E154="","",LEN(E154))</f>
        <v/>
      </c>
    </row>
    <row r="155" customFormat="false" ht="15" hidden="false" customHeight="false" outlineLevel="0" collapsed="false">
      <c r="A155" s="10"/>
      <c r="B155" s="11"/>
      <c r="C155" s="12"/>
      <c r="D155" s="12"/>
      <c r="E155" s="12"/>
      <c r="F155" s="12"/>
      <c r="G155" s="12"/>
      <c r="H155" s="12"/>
      <c r="I155" s="13" t="str">
        <f aca="false">IF(E155="","",LEN(E155))</f>
        <v/>
      </c>
    </row>
    <row r="156" customFormat="false" ht="15" hidden="false" customHeight="false" outlineLevel="0" collapsed="false">
      <c r="A156" s="10"/>
      <c r="B156" s="11"/>
      <c r="C156" s="12"/>
      <c r="D156" s="12"/>
      <c r="E156" s="12"/>
      <c r="F156" s="12"/>
      <c r="G156" s="12"/>
      <c r="H156" s="12"/>
      <c r="I156" s="13" t="str">
        <f aca="false">IF(E156="","",LEN(E156))</f>
        <v/>
      </c>
    </row>
    <row r="157" customFormat="false" ht="15" hidden="false" customHeight="false" outlineLevel="0" collapsed="false">
      <c r="A157" s="10"/>
      <c r="B157" s="11"/>
      <c r="C157" s="12"/>
      <c r="D157" s="12"/>
      <c r="E157" s="12"/>
      <c r="F157" s="12"/>
      <c r="G157" s="12"/>
      <c r="H157" s="12"/>
      <c r="I157" s="13" t="str">
        <f aca="false">IF(E157="","",LEN(E157))</f>
        <v/>
      </c>
    </row>
    <row r="158" customFormat="false" ht="15" hidden="false" customHeight="false" outlineLevel="0" collapsed="false">
      <c r="A158" s="10"/>
      <c r="B158" s="11"/>
      <c r="C158" s="12"/>
      <c r="D158" s="12"/>
      <c r="E158" s="12"/>
      <c r="F158" s="12"/>
      <c r="G158" s="12"/>
      <c r="H158" s="12"/>
      <c r="I158" s="13" t="str">
        <f aca="false">IF(E158="","",LEN(E158))</f>
        <v/>
      </c>
    </row>
    <row r="159" customFormat="false" ht="15" hidden="false" customHeight="false" outlineLevel="0" collapsed="false">
      <c r="A159" s="10"/>
      <c r="B159" s="11"/>
      <c r="C159" s="12"/>
      <c r="D159" s="12"/>
      <c r="E159" s="12"/>
      <c r="F159" s="12"/>
      <c r="G159" s="12"/>
      <c r="H159" s="12"/>
      <c r="I159" s="13" t="str">
        <f aca="false">IF(E159="","",LEN(E159))</f>
        <v/>
      </c>
    </row>
    <row r="160" customFormat="false" ht="15" hidden="false" customHeight="false" outlineLevel="0" collapsed="false">
      <c r="A160" s="10"/>
      <c r="B160" s="11"/>
      <c r="C160" s="12"/>
      <c r="D160" s="12"/>
      <c r="E160" s="12"/>
      <c r="F160" s="12"/>
      <c r="G160" s="12"/>
      <c r="H160" s="12"/>
      <c r="I160" s="13" t="str">
        <f aca="false">IF(E160="","",LEN(E160))</f>
        <v/>
      </c>
    </row>
    <row r="161" customFormat="false" ht="15" hidden="false" customHeight="false" outlineLevel="0" collapsed="false">
      <c r="A161" s="10"/>
      <c r="B161" s="11"/>
      <c r="C161" s="12"/>
      <c r="D161" s="12"/>
      <c r="E161" s="12"/>
      <c r="F161" s="12"/>
      <c r="G161" s="12"/>
      <c r="H161" s="12"/>
      <c r="I161" s="13" t="str">
        <f aca="false">IF(E161="","",LEN(E161))</f>
        <v/>
      </c>
    </row>
    <row r="162" customFormat="false" ht="15" hidden="false" customHeight="false" outlineLevel="0" collapsed="false">
      <c r="A162" s="10"/>
      <c r="B162" s="11"/>
      <c r="C162" s="12"/>
      <c r="D162" s="12"/>
      <c r="E162" s="12"/>
      <c r="F162" s="12"/>
      <c r="G162" s="12"/>
      <c r="H162" s="12"/>
      <c r="I162" s="13" t="str">
        <f aca="false">IF(E162="","",LEN(E162))</f>
        <v/>
      </c>
    </row>
    <row r="163" customFormat="false" ht="15" hidden="false" customHeight="false" outlineLevel="0" collapsed="false">
      <c r="A163" s="10"/>
      <c r="B163" s="11"/>
      <c r="C163" s="12"/>
      <c r="D163" s="12"/>
      <c r="E163" s="12"/>
      <c r="F163" s="12"/>
      <c r="G163" s="12"/>
      <c r="H163" s="12"/>
      <c r="I163" s="13" t="str">
        <f aca="false">IF(E163="","",LEN(E163))</f>
        <v/>
      </c>
    </row>
    <row r="164" customFormat="false" ht="15" hidden="false" customHeight="false" outlineLevel="0" collapsed="false">
      <c r="A164" s="10"/>
      <c r="B164" s="11"/>
      <c r="C164" s="12"/>
      <c r="D164" s="12"/>
      <c r="E164" s="12"/>
      <c r="F164" s="12"/>
      <c r="G164" s="12"/>
      <c r="H164" s="12"/>
      <c r="I164" s="13" t="str">
        <f aca="false">IF(E164="","",LEN(E164))</f>
        <v/>
      </c>
    </row>
    <row r="165" customFormat="false" ht="15" hidden="false" customHeight="false" outlineLevel="0" collapsed="false">
      <c r="A165" s="10"/>
      <c r="B165" s="11"/>
      <c r="C165" s="12"/>
      <c r="D165" s="12"/>
      <c r="E165" s="12"/>
      <c r="F165" s="12"/>
      <c r="G165" s="12"/>
      <c r="H165" s="12"/>
      <c r="I165" s="13" t="str">
        <f aca="false">IF(E165="","",LEN(E165))</f>
        <v/>
      </c>
    </row>
    <row r="166" customFormat="false" ht="15" hidden="false" customHeight="false" outlineLevel="0" collapsed="false">
      <c r="A166" s="10"/>
      <c r="B166" s="11"/>
      <c r="C166" s="12"/>
      <c r="D166" s="12"/>
      <c r="E166" s="12"/>
      <c r="F166" s="12"/>
      <c r="G166" s="12"/>
      <c r="H166" s="12"/>
      <c r="I166" s="13" t="str">
        <f aca="false">IF(E166="","",LEN(E166))</f>
        <v/>
      </c>
    </row>
    <row r="167" customFormat="false" ht="15" hidden="false" customHeight="false" outlineLevel="0" collapsed="false">
      <c r="A167" s="10"/>
      <c r="B167" s="11"/>
      <c r="C167" s="12"/>
      <c r="D167" s="12"/>
      <c r="E167" s="12"/>
      <c r="F167" s="12"/>
      <c r="G167" s="12"/>
      <c r="H167" s="12"/>
      <c r="I167" s="13" t="str">
        <f aca="false">IF(E167="","",LEN(E167))</f>
        <v/>
      </c>
    </row>
    <row r="168" customFormat="false" ht="15" hidden="false" customHeight="false" outlineLevel="0" collapsed="false">
      <c r="A168" s="10"/>
      <c r="B168" s="11"/>
      <c r="C168" s="12"/>
      <c r="D168" s="12"/>
      <c r="E168" s="12"/>
      <c r="F168" s="12"/>
      <c r="G168" s="12"/>
      <c r="H168" s="12"/>
      <c r="I168" s="13" t="str">
        <f aca="false">IF(E168="","",LEN(E168))</f>
        <v/>
      </c>
    </row>
    <row r="169" customFormat="false" ht="15" hidden="false" customHeight="false" outlineLevel="0" collapsed="false">
      <c r="A169" s="10"/>
      <c r="B169" s="11"/>
      <c r="C169" s="12"/>
      <c r="D169" s="12"/>
      <c r="E169" s="12"/>
      <c r="F169" s="12"/>
      <c r="G169" s="12"/>
      <c r="H169" s="12"/>
      <c r="I169" s="13" t="str">
        <f aca="false">IF(E169="","",LEN(E169))</f>
        <v/>
      </c>
    </row>
    <row r="170" customFormat="false" ht="15" hidden="false" customHeight="false" outlineLevel="0" collapsed="false">
      <c r="A170" s="10"/>
      <c r="B170" s="11"/>
      <c r="C170" s="12"/>
      <c r="D170" s="12"/>
      <c r="E170" s="12"/>
      <c r="F170" s="12"/>
      <c r="G170" s="12"/>
      <c r="H170" s="12"/>
      <c r="I170" s="13" t="str">
        <f aca="false">IF(E170="","",LEN(E170))</f>
        <v/>
      </c>
    </row>
    <row r="171" customFormat="false" ht="15" hidden="false" customHeight="false" outlineLevel="0" collapsed="false">
      <c r="A171" s="10"/>
      <c r="B171" s="11"/>
      <c r="C171" s="12"/>
      <c r="D171" s="12"/>
      <c r="E171" s="12"/>
      <c r="F171" s="12"/>
      <c r="G171" s="12"/>
      <c r="H171" s="12"/>
      <c r="I171" s="13" t="str">
        <f aca="false">IF(E171="","",LEN(E171))</f>
        <v/>
      </c>
    </row>
    <row r="172" customFormat="false" ht="15" hidden="false" customHeight="false" outlineLevel="0" collapsed="false">
      <c r="A172" s="10"/>
      <c r="B172" s="11"/>
      <c r="C172" s="12"/>
      <c r="D172" s="12"/>
      <c r="E172" s="12"/>
      <c r="F172" s="12"/>
      <c r="G172" s="12"/>
      <c r="H172" s="12"/>
      <c r="I172" s="13" t="str">
        <f aca="false">IF(E172="","",LEN(E172))</f>
        <v/>
      </c>
    </row>
    <row r="173" customFormat="false" ht="15" hidden="false" customHeight="false" outlineLevel="0" collapsed="false">
      <c r="A173" s="10"/>
      <c r="B173" s="11"/>
      <c r="C173" s="12"/>
      <c r="D173" s="12"/>
      <c r="E173" s="12"/>
      <c r="F173" s="12"/>
      <c r="G173" s="12"/>
      <c r="H173" s="12"/>
      <c r="I173" s="13" t="str">
        <f aca="false">IF(E173="","",LEN(E173))</f>
        <v/>
      </c>
    </row>
    <row r="174" customFormat="false" ht="15" hidden="false" customHeight="false" outlineLevel="0" collapsed="false">
      <c r="A174" s="10"/>
      <c r="B174" s="11"/>
      <c r="C174" s="12"/>
      <c r="D174" s="12"/>
      <c r="E174" s="12"/>
      <c r="F174" s="12"/>
      <c r="G174" s="12"/>
      <c r="H174" s="12"/>
      <c r="I174" s="13" t="str">
        <f aca="false">IF(E174="","",LEN(E174))</f>
        <v/>
      </c>
    </row>
    <row r="175" customFormat="false" ht="15" hidden="false" customHeight="false" outlineLevel="0" collapsed="false">
      <c r="A175" s="10"/>
      <c r="B175" s="11"/>
      <c r="C175" s="12"/>
      <c r="D175" s="12"/>
      <c r="E175" s="12"/>
      <c r="F175" s="12"/>
      <c r="G175" s="12"/>
      <c r="H175" s="12"/>
      <c r="I175" s="13" t="str">
        <f aca="false">IF(E175="","",LEN(E175))</f>
        <v/>
      </c>
    </row>
    <row r="176" customFormat="false" ht="15" hidden="false" customHeight="false" outlineLevel="0" collapsed="false">
      <c r="A176" s="10"/>
      <c r="B176" s="11"/>
      <c r="C176" s="12"/>
      <c r="D176" s="12"/>
      <c r="E176" s="12"/>
      <c r="F176" s="12"/>
      <c r="G176" s="12"/>
      <c r="H176" s="12"/>
      <c r="I176" s="13" t="str">
        <f aca="false">IF(E176="","",LEN(E176))</f>
        <v/>
      </c>
    </row>
    <row r="177" customFormat="false" ht="15" hidden="false" customHeight="false" outlineLevel="0" collapsed="false">
      <c r="A177" s="10"/>
      <c r="B177" s="11"/>
      <c r="C177" s="12"/>
      <c r="D177" s="12"/>
      <c r="E177" s="12"/>
      <c r="F177" s="12"/>
      <c r="G177" s="12"/>
      <c r="H177" s="12"/>
      <c r="I177" s="13" t="str">
        <f aca="false">IF(E177="","",LEN(E177))</f>
        <v/>
      </c>
    </row>
    <row r="178" customFormat="false" ht="15" hidden="false" customHeight="false" outlineLevel="0" collapsed="false">
      <c r="A178" s="10"/>
      <c r="B178" s="11"/>
      <c r="C178" s="12"/>
      <c r="D178" s="12"/>
      <c r="E178" s="12"/>
      <c r="F178" s="12"/>
      <c r="G178" s="12"/>
      <c r="H178" s="12"/>
      <c r="I178" s="13" t="str">
        <f aca="false">IF(E178="","",LEN(E178))</f>
        <v/>
      </c>
    </row>
    <row r="179" customFormat="false" ht="15" hidden="false" customHeight="false" outlineLevel="0" collapsed="false">
      <c r="A179" s="10"/>
      <c r="B179" s="11"/>
      <c r="C179" s="12"/>
      <c r="D179" s="12"/>
      <c r="E179" s="12"/>
      <c r="F179" s="12"/>
      <c r="G179" s="12"/>
      <c r="H179" s="12"/>
      <c r="I179" s="13" t="str">
        <f aca="false">IF(E179="","",LEN(E179))</f>
        <v/>
      </c>
    </row>
    <row r="180" customFormat="false" ht="15" hidden="false" customHeight="false" outlineLevel="0" collapsed="false">
      <c r="A180" s="10"/>
      <c r="B180" s="11"/>
      <c r="C180" s="12"/>
      <c r="D180" s="12"/>
      <c r="E180" s="12"/>
      <c r="F180" s="12"/>
      <c r="G180" s="12"/>
      <c r="H180" s="12"/>
      <c r="I180" s="13" t="str">
        <f aca="false">IF(E180="","",LEN(E180))</f>
        <v/>
      </c>
    </row>
    <row r="181" customFormat="false" ht="15" hidden="false" customHeight="false" outlineLevel="0" collapsed="false">
      <c r="A181" s="10"/>
      <c r="B181" s="11"/>
      <c r="C181" s="12"/>
      <c r="D181" s="12"/>
      <c r="E181" s="12"/>
      <c r="F181" s="12"/>
      <c r="G181" s="12"/>
      <c r="H181" s="12"/>
      <c r="I181" s="13" t="str">
        <f aca="false">IF(E181="","",LEN(E181))</f>
        <v/>
      </c>
    </row>
    <row r="182" customFormat="false" ht="15" hidden="false" customHeight="false" outlineLevel="0" collapsed="false">
      <c r="A182" s="10"/>
      <c r="B182" s="11"/>
      <c r="C182" s="12"/>
      <c r="D182" s="12"/>
      <c r="E182" s="12"/>
      <c r="F182" s="12"/>
      <c r="G182" s="12"/>
      <c r="H182" s="12"/>
      <c r="I182" s="13" t="str">
        <f aca="false">IF(E182="","",LEN(E182))</f>
        <v/>
      </c>
    </row>
    <row r="183" customFormat="false" ht="15" hidden="false" customHeight="false" outlineLevel="0" collapsed="false">
      <c r="A183" s="10"/>
      <c r="B183" s="11"/>
      <c r="C183" s="12"/>
      <c r="D183" s="12"/>
      <c r="E183" s="12"/>
      <c r="F183" s="12"/>
      <c r="G183" s="12"/>
      <c r="H183" s="12"/>
      <c r="I183" s="13" t="str">
        <f aca="false">IF(E183="","",LEN(E183))</f>
        <v/>
      </c>
    </row>
    <row r="184" customFormat="false" ht="15" hidden="false" customHeight="false" outlineLevel="0" collapsed="false">
      <c r="A184" s="10"/>
      <c r="B184" s="11"/>
      <c r="C184" s="12"/>
      <c r="D184" s="12"/>
      <c r="E184" s="12"/>
      <c r="F184" s="12"/>
      <c r="G184" s="12"/>
      <c r="H184" s="12"/>
      <c r="I184" s="13" t="str">
        <f aca="false">IF(E184="","",LEN(E184))</f>
        <v/>
      </c>
    </row>
    <row r="185" customFormat="false" ht="15" hidden="false" customHeight="false" outlineLevel="0" collapsed="false">
      <c r="A185" s="10"/>
      <c r="B185" s="11"/>
      <c r="C185" s="12"/>
      <c r="D185" s="12"/>
      <c r="E185" s="12"/>
      <c r="F185" s="12"/>
      <c r="G185" s="12"/>
      <c r="H185" s="12"/>
      <c r="I185" s="13" t="str">
        <f aca="false">IF(E185="","",LEN(E185))</f>
        <v/>
      </c>
    </row>
    <row r="186" customFormat="false" ht="15" hidden="false" customHeight="false" outlineLevel="0" collapsed="false">
      <c r="A186" s="10"/>
      <c r="B186" s="11"/>
      <c r="C186" s="12"/>
      <c r="D186" s="12"/>
      <c r="E186" s="12"/>
      <c r="F186" s="12"/>
      <c r="G186" s="12"/>
      <c r="H186" s="12"/>
      <c r="I186" s="13" t="str">
        <f aca="false">IF(E186="","",LEN(E186))</f>
        <v/>
      </c>
    </row>
    <row r="187" customFormat="false" ht="15" hidden="false" customHeight="false" outlineLevel="0" collapsed="false">
      <c r="A187" s="10"/>
      <c r="B187" s="11"/>
      <c r="C187" s="12"/>
      <c r="D187" s="12"/>
      <c r="E187" s="12"/>
      <c r="F187" s="12"/>
      <c r="G187" s="12"/>
      <c r="H187" s="12"/>
      <c r="I187" s="13" t="str">
        <f aca="false">IF(E187="","",LEN(E187))</f>
        <v/>
      </c>
    </row>
    <row r="188" customFormat="false" ht="15" hidden="false" customHeight="false" outlineLevel="0" collapsed="false">
      <c r="A188" s="10"/>
      <c r="B188" s="11"/>
      <c r="C188" s="12"/>
      <c r="D188" s="12"/>
      <c r="E188" s="12"/>
      <c r="F188" s="12"/>
      <c r="G188" s="12"/>
      <c r="H188" s="12"/>
      <c r="I188" s="13" t="str">
        <f aca="false">IF(E188="","",LEN(E188))</f>
        <v/>
      </c>
    </row>
    <row r="189" customFormat="false" ht="15" hidden="false" customHeight="false" outlineLevel="0" collapsed="false">
      <c r="A189" s="10"/>
      <c r="B189" s="11"/>
      <c r="C189" s="12"/>
      <c r="D189" s="12"/>
      <c r="E189" s="12"/>
      <c r="F189" s="12"/>
      <c r="G189" s="12"/>
      <c r="H189" s="12"/>
      <c r="I189" s="13" t="str">
        <f aca="false">IF(E189="","",LEN(E189))</f>
        <v/>
      </c>
    </row>
    <row r="190" customFormat="false" ht="15" hidden="false" customHeight="false" outlineLevel="0" collapsed="false">
      <c r="A190" s="10"/>
      <c r="B190" s="11"/>
      <c r="C190" s="12"/>
      <c r="D190" s="12"/>
      <c r="E190" s="12"/>
      <c r="F190" s="12"/>
      <c r="G190" s="12"/>
      <c r="H190" s="12"/>
      <c r="I190" s="13" t="str">
        <f aca="false">IF(E190="","",LEN(E190))</f>
        <v/>
      </c>
    </row>
    <row r="191" customFormat="false" ht="15" hidden="false" customHeight="false" outlineLevel="0" collapsed="false">
      <c r="A191" s="10"/>
      <c r="B191" s="11"/>
      <c r="C191" s="12"/>
      <c r="D191" s="12"/>
      <c r="E191" s="12"/>
      <c r="F191" s="12"/>
      <c r="G191" s="12"/>
      <c r="H191" s="12"/>
      <c r="I191" s="13" t="str">
        <f aca="false">IF(E191="","",LEN(E191))</f>
        <v/>
      </c>
    </row>
    <row r="192" customFormat="false" ht="15" hidden="false" customHeight="false" outlineLevel="0" collapsed="false">
      <c r="A192" s="10"/>
      <c r="B192" s="11"/>
      <c r="C192" s="12"/>
      <c r="D192" s="12"/>
      <c r="E192" s="12"/>
      <c r="F192" s="12"/>
      <c r="G192" s="12"/>
      <c r="H192" s="12"/>
      <c r="I192" s="13" t="str">
        <f aca="false">IF(E192="","",LEN(E192))</f>
        <v/>
      </c>
    </row>
    <row r="193" customFormat="false" ht="15" hidden="false" customHeight="false" outlineLevel="0" collapsed="false">
      <c r="A193" s="10"/>
      <c r="B193" s="11"/>
      <c r="C193" s="12"/>
      <c r="D193" s="12"/>
      <c r="E193" s="12"/>
      <c r="F193" s="12"/>
      <c r="G193" s="12"/>
      <c r="H193" s="12"/>
      <c r="I193" s="13" t="str">
        <f aca="false">IF(E193="","",LEN(E193))</f>
        <v/>
      </c>
    </row>
    <row r="194" customFormat="false" ht="15" hidden="false" customHeight="false" outlineLevel="0" collapsed="false">
      <c r="A194" s="10"/>
      <c r="B194" s="11"/>
      <c r="C194" s="12"/>
      <c r="D194" s="12"/>
      <c r="E194" s="12"/>
      <c r="F194" s="12"/>
      <c r="G194" s="12"/>
      <c r="H194" s="12"/>
      <c r="I194" s="13" t="str">
        <f aca="false">IF(E194="","",LEN(E194))</f>
        <v/>
      </c>
    </row>
    <row r="195" customFormat="false" ht="15" hidden="false" customHeight="false" outlineLevel="0" collapsed="false">
      <c r="A195" s="10"/>
      <c r="B195" s="11"/>
      <c r="C195" s="12"/>
      <c r="D195" s="12"/>
      <c r="E195" s="12"/>
      <c r="F195" s="12"/>
      <c r="G195" s="12"/>
      <c r="H195" s="12"/>
      <c r="I195" s="13" t="str">
        <f aca="false">IF(E195="","",LEN(E195))</f>
        <v/>
      </c>
    </row>
    <row r="196" customFormat="false" ht="15" hidden="false" customHeight="false" outlineLevel="0" collapsed="false">
      <c r="A196" s="10"/>
      <c r="B196" s="11"/>
      <c r="C196" s="12"/>
      <c r="D196" s="12"/>
      <c r="E196" s="12"/>
      <c r="F196" s="12"/>
      <c r="G196" s="12"/>
      <c r="H196" s="12"/>
      <c r="I196" s="13" t="str">
        <f aca="false">IF(E196="","",LEN(E196))</f>
        <v/>
      </c>
    </row>
    <row r="197" customFormat="false" ht="15" hidden="false" customHeight="false" outlineLevel="0" collapsed="false">
      <c r="A197" s="10"/>
      <c r="B197" s="11"/>
      <c r="C197" s="12"/>
      <c r="D197" s="12"/>
      <c r="E197" s="12"/>
      <c r="F197" s="12"/>
      <c r="G197" s="12"/>
      <c r="H197" s="12"/>
      <c r="I197" s="13" t="str">
        <f aca="false">IF(E197="","",LEN(E197))</f>
        <v/>
      </c>
    </row>
    <row r="198" customFormat="false" ht="15" hidden="false" customHeight="false" outlineLevel="0" collapsed="false">
      <c r="A198" s="10"/>
      <c r="B198" s="11"/>
      <c r="C198" s="12"/>
      <c r="D198" s="12"/>
      <c r="E198" s="12"/>
      <c r="F198" s="12"/>
      <c r="G198" s="12"/>
      <c r="H198" s="12"/>
      <c r="I198" s="13" t="str">
        <f aca="false">IF(E198="","",LEN(E198))</f>
        <v/>
      </c>
    </row>
    <row r="199" customFormat="false" ht="15" hidden="false" customHeight="false" outlineLevel="0" collapsed="false">
      <c r="A199" s="10"/>
      <c r="B199" s="11"/>
      <c r="C199" s="12"/>
      <c r="D199" s="12"/>
      <c r="E199" s="12"/>
      <c r="F199" s="12"/>
      <c r="G199" s="12"/>
      <c r="H199" s="12"/>
      <c r="I199" s="13" t="str">
        <f aca="false">IF(E199="","",LEN(E199))</f>
        <v/>
      </c>
    </row>
    <row r="200" customFormat="false" ht="15" hidden="false" customHeight="false" outlineLevel="0" collapsed="false">
      <c r="A200" s="10"/>
      <c r="B200" s="11"/>
      <c r="C200" s="12"/>
      <c r="D200" s="12"/>
      <c r="E200" s="12"/>
      <c r="F200" s="12"/>
      <c r="G200" s="12"/>
      <c r="H200" s="12"/>
      <c r="I200" s="13" t="str">
        <f aca="false">IF(E200="","",LEN(E200))</f>
        <v/>
      </c>
    </row>
    <row r="201" customFormat="false" ht="15" hidden="false" customHeight="false" outlineLevel="0" collapsed="false">
      <c r="A201" s="10"/>
      <c r="B201" s="11"/>
      <c r="C201" s="12"/>
      <c r="D201" s="12"/>
      <c r="E201" s="12"/>
      <c r="F201" s="12"/>
      <c r="G201" s="12"/>
      <c r="H201" s="12"/>
      <c r="I201" s="13" t="str">
        <f aca="false">IF(E201="","",LEN(E201))</f>
        <v/>
      </c>
    </row>
    <row r="202" customFormat="false" ht="15" hidden="false" customHeight="false" outlineLevel="0" collapsed="false">
      <c r="A202" s="10"/>
      <c r="B202" s="11"/>
      <c r="C202" s="12"/>
      <c r="D202" s="12"/>
      <c r="E202" s="12"/>
      <c r="F202" s="12"/>
      <c r="G202" s="12"/>
      <c r="H202" s="12"/>
      <c r="I202" s="13" t="str">
        <f aca="false">IF(E202="","",LEN(E202))</f>
        <v/>
      </c>
    </row>
    <row r="203" customFormat="false" ht="15" hidden="false" customHeight="false" outlineLevel="0" collapsed="false">
      <c r="A203" s="10"/>
      <c r="B203" s="11"/>
      <c r="C203" s="12"/>
      <c r="D203" s="12"/>
      <c r="E203" s="12"/>
      <c r="F203" s="12"/>
      <c r="G203" s="12"/>
      <c r="H203" s="12"/>
      <c r="I203" s="13" t="str">
        <f aca="false">IF(E203="","",LEN(E203))</f>
        <v/>
      </c>
    </row>
    <row r="204" customFormat="false" ht="15" hidden="false" customHeight="false" outlineLevel="0" collapsed="false">
      <c r="A204" s="10"/>
      <c r="B204" s="11"/>
      <c r="C204" s="12"/>
      <c r="D204" s="12"/>
      <c r="E204" s="12"/>
      <c r="F204" s="12"/>
      <c r="G204" s="12"/>
      <c r="H204" s="12"/>
      <c r="I204" s="13" t="str">
        <f aca="false">IF(E204="","",LEN(E204))</f>
        <v/>
      </c>
    </row>
  </sheetData>
  <sheetProtection sheet="true" formatCells="false" formatColumns="false" formatRows="false" sort="false" autoFilter="false"/>
  <conditionalFormatting sqref="C5:C204">
    <cfRule type="expression" priority="2" aboveAverage="0" equalAverage="0" bottom="0" percent="0" rank="0" text="" dxfId="11">
      <formula>AND(C5&lt;&gt;"",C5=INDEX(Pillars,1))</formula>
    </cfRule>
    <cfRule type="expression" priority="3" aboveAverage="0" equalAverage="0" bottom="0" percent="0" rank="0" text="" dxfId="12">
      <formula>AND(C5&lt;&gt;"",C5=INDEX(Pillars,2))</formula>
    </cfRule>
    <cfRule type="expression" priority="4" aboveAverage="0" equalAverage="0" bottom="0" percent="0" rank="0" text="" dxfId="13">
      <formula>AND(C5&lt;&gt;"",C5=INDEX(Pillars,3))</formula>
    </cfRule>
    <cfRule type="expression" priority="5" aboveAverage="0" equalAverage="0" bottom="0" percent="0" rank="0" text="" dxfId="14">
      <formula>AND(C5&lt;&gt;"",C5=INDEX(Pillars,4))</formula>
    </cfRule>
  </conditionalFormatting>
  <conditionalFormatting sqref="H5:H204">
    <cfRule type="expression" priority="6" aboveAverage="0" equalAverage="0" bottom="0" percent="0" rank="0" text="" dxfId="15">
      <formula>AND(H5&lt;&gt;"",H5=INDEX(Statuses,1))</formula>
    </cfRule>
    <cfRule type="expression" priority="7" aboveAverage="0" equalAverage="0" bottom="0" percent="0" rank="0" text="" dxfId="16">
      <formula>AND(H5&lt;&gt;"",H5=INDEX(Statuses,2))</formula>
    </cfRule>
    <cfRule type="expression" priority="8" aboveAverage="0" equalAverage="0" bottom="0" percent="0" rank="0" text="" dxfId="17">
      <formula>AND(H5&lt;&gt;"",H5=INDEX(Statuses,3))</formula>
    </cfRule>
    <cfRule type="expression" priority="9" aboveAverage="0" equalAverage="0" bottom="0" percent="0" rank="0" text="" dxfId="18">
      <formula>AND(H5&lt;&gt;"",H5=INDEX(Statuses,4))</formula>
    </cfRule>
  </conditionalFormatting>
  <dataValidations count="5">
    <dataValidation allowBlank="true" errorStyle="warning" operator="between" showDropDown="false" showErrorMessage="false" showInputMessage="false" sqref="G5:G204" type="list">
      <formula1>Channels</formula1>
      <formula2>0</formula2>
    </dataValidation>
    <dataValidation allowBlank="true" errorStyle="stop" operator="between" showDropDown="false" showErrorMessage="false" showInputMessage="false" sqref="C5:C204" type="list">
      <formula1>Pillars</formula1>
      <formula2>0</formula2>
    </dataValidation>
    <dataValidation allowBlank="true" errorStyle="stop" operator="between" showDropDown="false" showErrorMessage="false" showInputMessage="false" sqref="H5:H204" type="list">
      <formula1>Statuses</formula1>
      <formula2>0</formula2>
    </dataValidation>
    <dataValidation allowBlank="true" errorStyle="stop" operator="greaterThan" showDropDown="false" showErrorMessage="false" showInputMessage="false" sqref="A5:A204" type="date">
      <formula1>DATE(2000,1,1)</formula1>
      <formula2>0</formula2>
    </dataValidation>
    <dataValidation allowBlank="true" errorStyle="stop" operator="between" showDropDown="false" showErrorMessage="false" showInputMessage="false" sqref="B5:B204" type="time">
      <formula1>0</formula1>
      <formula2>0.999305556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93</v>
      </c>
    </row>
    <row r="2" customFormat="false" ht="15" hidden="false" customHeight="false" outlineLevel="0" collapsed="false">
      <c r="A2" s="2" t="s">
        <v>94</v>
      </c>
    </row>
    <row r="4" customFormat="false" ht="15" hidden="false" customHeight="false" outlineLevel="0" collapsed="false">
      <c r="B4" s="14" t="s">
        <v>95</v>
      </c>
      <c r="C4" s="15" t="n">
        <v>5</v>
      </c>
    </row>
    <row r="5" customFormat="false" ht="15" hidden="false" customHeight="false" outlineLevel="0" collapsed="false">
      <c r="B5" s="14" t="s">
        <v>96</v>
      </c>
      <c r="C5" s="15" t="n">
        <v>2027</v>
      </c>
    </row>
    <row r="6" customFormat="false" ht="15" hidden="false" customHeight="false" outlineLevel="0" collapsed="false">
      <c r="B6" s="14" t="s">
        <v>97</v>
      </c>
      <c r="C6" s="16" t="n">
        <f aca="false">DATE(SelYear,SelMonth,1)</f>
        <v>46508</v>
      </c>
    </row>
    <row r="7" customFormat="false" ht="15" hidden="false" customHeight="false" outlineLevel="0" collapsed="false">
      <c r="B7" s="14" t="s">
        <v>98</v>
      </c>
      <c r="C7" s="16" t="n">
        <f aca="false">DATE(SelYear,SelMonth+1,0)</f>
        <v>46538</v>
      </c>
    </row>
    <row r="8" customFormat="false" ht="15" hidden="false" customHeight="false" outlineLevel="0" collapsed="false">
      <c r="B8" s="14" t="s">
        <v>99</v>
      </c>
      <c r="C8" s="16" t="n">
        <f aca="false">C6-WEEKDAY(C6,2)+1</f>
        <v>46503</v>
      </c>
    </row>
    <row r="10" customFormat="false" ht="15" hidden="false" customHeight="false" outlineLevel="0" collapsed="false">
      <c r="B10" s="4" t="s">
        <v>100</v>
      </c>
      <c r="C10" s="4" t="s">
        <v>101</v>
      </c>
      <c r="D10" s="4" t="s">
        <v>102</v>
      </c>
      <c r="E10" s="4" t="s">
        <v>103</v>
      </c>
    </row>
    <row r="11" customFormat="false" ht="31.5" hidden="false" customHeight="true" outlineLevel="0" collapsed="false">
      <c r="B11" s="17" t="s">
        <v>12</v>
      </c>
      <c r="C11" s="18" t="n">
        <v>0.4</v>
      </c>
      <c r="D11" s="19" t="s">
        <v>104</v>
      </c>
      <c r="E11" s="17" t="s">
        <v>105</v>
      </c>
    </row>
    <row r="12" customFormat="false" ht="31.5" hidden="false" customHeight="true" outlineLevel="0" collapsed="false">
      <c r="B12" s="17" t="s">
        <v>18</v>
      </c>
      <c r="C12" s="18" t="n">
        <v>0.3</v>
      </c>
      <c r="D12" s="20" t="s">
        <v>106</v>
      </c>
      <c r="E12" s="17" t="s">
        <v>107</v>
      </c>
    </row>
    <row r="13" customFormat="false" ht="31.5" hidden="false" customHeight="true" outlineLevel="0" collapsed="false">
      <c r="B13" s="17" t="s">
        <v>32</v>
      </c>
      <c r="C13" s="18" t="n">
        <v>0.2</v>
      </c>
      <c r="D13" s="21" t="s">
        <v>108</v>
      </c>
      <c r="E13" s="17" t="s">
        <v>109</v>
      </c>
    </row>
    <row r="14" customFormat="false" ht="31.5" hidden="false" customHeight="true" outlineLevel="0" collapsed="false">
      <c r="B14" s="17" t="s">
        <v>23</v>
      </c>
      <c r="C14" s="18" t="n">
        <v>0.1</v>
      </c>
      <c r="D14" s="22" t="s">
        <v>110</v>
      </c>
      <c r="E14" s="17" t="s">
        <v>111</v>
      </c>
    </row>
    <row r="15" customFormat="false" ht="15" hidden="false" customHeight="false" outlineLevel="0" collapsed="false">
      <c r="B15" s="14" t="s">
        <v>112</v>
      </c>
      <c r="C15" s="23" t="n">
        <f aca="false">SUM(C11:C14)</f>
        <v>1</v>
      </c>
    </row>
    <row r="16" customFormat="false" ht="15" hidden="false" customHeight="false" outlineLevel="0" collapsed="false">
      <c r="B16" s="3" t="s">
        <v>113</v>
      </c>
    </row>
    <row r="18" customFormat="false" ht="15" hidden="false" customHeight="false" outlineLevel="0" collapsed="false">
      <c r="B18" s="4" t="s">
        <v>114</v>
      </c>
      <c r="C18" s="4" t="s">
        <v>115</v>
      </c>
      <c r="D18" s="4" t="s">
        <v>10</v>
      </c>
    </row>
    <row r="19" customFormat="false" ht="15" hidden="false" customHeight="false" outlineLevel="0" collapsed="false">
      <c r="B19" s="17" t="s">
        <v>116</v>
      </c>
      <c r="C19" s="24" t="str">
        <f aca="false">Kanallar!A5</f>
        <v>Telegram</v>
      </c>
      <c r="D19" s="17" t="s">
        <v>78</v>
      </c>
    </row>
    <row r="20" customFormat="false" ht="15" hidden="false" customHeight="false" outlineLevel="0" collapsed="false">
      <c r="B20" s="17" t="s">
        <v>117</v>
      </c>
      <c r="C20" s="24" t="str">
        <f aca="false">Kanallar!A6</f>
        <v>Instagram</v>
      </c>
      <c r="D20" s="17" t="s">
        <v>61</v>
      </c>
    </row>
    <row r="21" customFormat="false" ht="15" hidden="false" customHeight="false" outlineLevel="0" collapsed="false">
      <c r="B21" s="17" t="s">
        <v>118</v>
      </c>
      <c r="C21" s="24" t="str">
        <f aca="false">Kanallar!A7</f>
        <v>Facebook</v>
      </c>
      <c r="D21" s="17" t="s">
        <v>41</v>
      </c>
    </row>
    <row r="22" customFormat="false" ht="15" hidden="false" customHeight="false" outlineLevel="0" collapsed="false">
      <c r="B22" s="17" t="s">
        <v>119</v>
      </c>
      <c r="C22" s="24" t="str">
        <f aca="false">Kanallar!A8</f>
        <v>TikTok</v>
      </c>
      <c r="D22" s="17" t="s">
        <v>17</v>
      </c>
    </row>
    <row r="23" customFormat="false" ht="15" hidden="false" customHeight="false" outlineLevel="0" collapsed="false">
      <c r="B23" s="17" t="s">
        <v>120</v>
      </c>
      <c r="C23" s="24" t="str">
        <f aca="false">Kanallar!A9</f>
        <v>Threads</v>
      </c>
    </row>
    <row r="24" customFormat="false" ht="15" hidden="false" customHeight="false" outlineLevel="0" collapsed="false">
      <c r="C24" s="24" t="str">
        <f aca="false">Kanallar!A10</f>
        <v>LinkedIn</v>
      </c>
    </row>
    <row r="25" customFormat="false" ht="15" hidden="false" customHeight="false" outlineLevel="0" collapsed="false">
      <c r="C25" s="24" t="str">
        <f aca="false">Kanallar!A11</f>
        <v>YouTube</v>
      </c>
    </row>
    <row r="26" customFormat="false" ht="15" hidden="false" customHeight="false" outlineLevel="0" collapsed="false">
      <c r="B26" s="3" t="s">
        <v>121</v>
      </c>
    </row>
    <row r="28" customFormat="false" ht="15" hidden="false" customHeight="false" outlineLevel="0" collapsed="false">
      <c r="B28" s="3" t="s">
        <v>2</v>
      </c>
    </row>
  </sheetData>
  <sheetProtection sheet="true"/>
  <dataValidations count="2">
    <dataValidation allowBlank="false" errorStyle="stop" operator="between" showDropDown="false" showErrorMessage="false" showInputMessage="false" sqref="C4" type="list">
      <formula1>"1,2,3,4,5,6,7,8,9,10,11,12"</formula1>
      <formula2>0</formula2>
    </dataValidation>
    <dataValidation allowBlank="false" errorStyle="stop" operator="between" showDropDown="false" showErrorMessage="false" showInputMessage="false" sqref="C5" type="list">
      <formula1>"2026,2027,2028,2029,2030"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38"/>
    <col collapsed="false" customWidth="true" hidden="false" outlineLevel="0" max="4" min="4" style="0" width="22"/>
    <col collapsed="false" customWidth="true" hidden="false" outlineLevel="0" max="5" min="5" style="0" width="40"/>
  </cols>
  <sheetData>
    <row r="1" customFormat="false" ht="17.35" hidden="false" customHeight="false" outlineLevel="0" collapsed="false">
      <c r="A1" s="1" t="s">
        <v>122</v>
      </c>
    </row>
    <row r="2" customFormat="false" ht="15" hidden="false" customHeight="false" outlineLevel="0" collapsed="false">
      <c r="A2" s="2" t="s">
        <v>123</v>
      </c>
    </row>
    <row r="4" customFormat="false" ht="15" hidden="false" customHeight="false" outlineLevel="0" collapsed="false">
      <c r="A4" s="4" t="s">
        <v>115</v>
      </c>
      <c r="B4" s="4" t="s">
        <v>124</v>
      </c>
      <c r="C4" s="4" t="s">
        <v>125</v>
      </c>
      <c r="D4" s="4" t="s">
        <v>126</v>
      </c>
      <c r="E4" s="4" t="s">
        <v>127</v>
      </c>
    </row>
    <row r="5" customFormat="false" ht="31.5" hidden="false" customHeight="true" outlineLevel="0" collapsed="false">
      <c r="A5" s="25" t="s">
        <v>40</v>
      </c>
      <c r="B5" s="25" t="s">
        <v>128</v>
      </c>
      <c r="C5" s="25" t="s">
        <v>129</v>
      </c>
      <c r="D5" s="25" t="s">
        <v>130</v>
      </c>
      <c r="E5" s="25" t="s">
        <v>131</v>
      </c>
    </row>
    <row r="6" customFormat="false" ht="31.5" hidden="false" customHeight="true" outlineLevel="0" collapsed="false">
      <c r="A6" s="25" t="s">
        <v>132</v>
      </c>
      <c r="B6" s="25" t="s">
        <v>133</v>
      </c>
      <c r="C6" s="25" t="s">
        <v>134</v>
      </c>
      <c r="D6" s="25" t="s">
        <v>135</v>
      </c>
      <c r="E6" s="25" t="s">
        <v>136</v>
      </c>
    </row>
    <row r="7" customFormat="false" ht="31.5" hidden="false" customHeight="true" outlineLevel="0" collapsed="false">
      <c r="A7" s="25" t="s">
        <v>137</v>
      </c>
      <c r="B7" s="25" t="s">
        <v>138</v>
      </c>
      <c r="C7" s="25" t="s">
        <v>134</v>
      </c>
      <c r="D7" s="25" t="s">
        <v>139</v>
      </c>
      <c r="E7" s="25" t="s">
        <v>140</v>
      </c>
    </row>
    <row r="8" customFormat="false" ht="31.5" hidden="false" customHeight="true" outlineLevel="0" collapsed="false">
      <c r="A8" s="25" t="s">
        <v>141</v>
      </c>
      <c r="B8" s="25" t="s">
        <v>142</v>
      </c>
      <c r="C8" s="25" t="s">
        <v>134</v>
      </c>
      <c r="D8" s="25" t="s">
        <v>143</v>
      </c>
      <c r="E8" s="25" t="s">
        <v>144</v>
      </c>
    </row>
    <row r="9" customFormat="false" ht="31.5" hidden="false" customHeight="true" outlineLevel="0" collapsed="false">
      <c r="A9" s="25" t="s">
        <v>145</v>
      </c>
      <c r="B9" s="25" t="s">
        <v>146</v>
      </c>
      <c r="C9" s="25" t="s">
        <v>134</v>
      </c>
      <c r="D9" s="25" t="s">
        <v>147</v>
      </c>
      <c r="E9" s="25" t="s">
        <v>148</v>
      </c>
    </row>
    <row r="10" customFormat="false" ht="31.5" hidden="false" customHeight="true" outlineLevel="0" collapsed="false">
      <c r="A10" s="25" t="s">
        <v>149</v>
      </c>
      <c r="B10" s="25" t="s">
        <v>150</v>
      </c>
      <c r="C10" s="25" t="s">
        <v>134</v>
      </c>
      <c r="D10" s="25" t="s">
        <v>151</v>
      </c>
      <c r="E10" s="25" t="s">
        <v>152</v>
      </c>
    </row>
    <row r="11" customFormat="false" ht="31.5" hidden="false" customHeight="true" outlineLevel="0" collapsed="false">
      <c r="A11" s="25" t="s">
        <v>153</v>
      </c>
      <c r="B11" s="25" t="s">
        <v>154</v>
      </c>
      <c r="C11" s="25" t="s">
        <v>134</v>
      </c>
      <c r="D11" s="25" t="s">
        <v>155</v>
      </c>
      <c r="E11" s="25" t="s">
        <v>156</v>
      </c>
    </row>
    <row r="13" customFormat="false" ht="15" hidden="false" customHeight="false" outlineLevel="0" collapsed="false">
      <c r="A13" s="3" t="s">
        <v>2</v>
      </c>
    </row>
  </sheetData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24"/>
  </cols>
  <sheetData>
    <row r="1" customFormat="false" ht="17.35" hidden="false" customHeight="false" outlineLevel="0" collapsed="false">
      <c r="A1" s="1" t="s">
        <v>157</v>
      </c>
    </row>
    <row r="2" customFormat="false" ht="15" hidden="false" customHeight="false" outlineLevel="0" collapsed="false">
      <c r="A2" s="2" t="s">
        <v>158</v>
      </c>
    </row>
    <row r="4" customFormat="false" ht="15" hidden="false" customHeight="false" outlineLevel="0" collapsed="false">
      <c r="A4" s="4" t="s">
        <v>159</v>
      </c>
      <c r="B4" s="4" t="s">
        <v>5</v>
      </c>
      <c r="C4" s="4" t="s">
        <v>114</v>
      </c>
      <c r="D4" s="4" t="s">
        <v>160</v>
      </c>
    </row>
    <row r="5" customFormat="false" ht="31.5" hidden="false" customHeight="true" outlineLevel="0" collapsed="false">
      <c r="A5" s="25" t="s">
        <v>13</v>
      </c>
      <c r="B5" s="25" t="s">
        <v>12</v>
      </c>
      <c r="C5" s="25" t="s">
        <v>116</v>
      </c>
      <c r="D5" s="25" t="s">
        <v>16</v>
      </c>
    </row>
    <row r="6" customFormat="false" ht="31.5" hidden="false" customHeight="true" outlineLevel="0" collapsed="false">
      <c r="A6" s="25" t="s">
        <v>19</v>
      </c>
      <c r="B6" s="25" t="s">
        <v>18</v>
      </c>
      <c r="C6" s="25" t="s">
        <v>120</v>
      </c>
      <c r="D6" s="25" t="s">
        <v>22</v>
      </c>
    </row>
    <row r="7" customFormat="false" ht="31.5" hidden="false" customHeight="true" outlineLevel="0" collapsed="false">
      <c r="A7" s="25" t="s">
        <v>24</v>
      </c>
      <c r="B7" s="25" t="s">
        <v>23</v>
      </c>
      <c r="C7" s="25" t="s">
        <v>118</v>
      </c>
      <c r="D7" s="25" t="s">
        <v>27</v>
      </c>
    </row>
    <row r="8" customFormat="false" ht="31.5" hidden="false" customHeight="true" outlineLevel="0" collapsed="false">
      <c r="A8" s="25" t="s">
        <v>28</v>
      </c>
      <c r="B8" s="25" t="s">
        <v>12</v>
      </c>
      <c r="C8" s="25" t="s">
        <v>117</v>
      </c>
      <c r="D8" s="25" t="s">
        <v>31</v>
      </c>
    </row>
    <row r="9" customFormat="false" ht="31.5" hidden="false" customHeight="true" outlineLevel="0" collapsed="false">
      <c r="A9" s="25" t="s">
        <v>33</v>
      </c>
      <c r="B9" s="25" t="s">
        <v>32</v>
      </c>
      <c r="C9" s="25" t="s">
        <v>119</v>
      </c>
      <c r="D9" s="25" t="s">
        <v>36</v>
      </c>
    </row>
    <row r="10" customFormat="false" ht="31.5" hidden="false" customHeight="true" outlineLevel="0" collapsed="false">
      <c r="A10" s="25" t="s">
        <v>37</v>
      </c>
      <c r="B10" s="25" t="s">
        <v>12</v>
      </c>
      <c r="C10" s="25" t="s">
        <v>116</v>
      </c>
      <c r="D10" s="25" t="s">
        <v>40</v>
      </c>
    </row>
    <row r="11" customFormat="false" ht="31.5" hidden="false" customHeight="true" outlineLevel="0" collapsed="false">
      <c r="A11" s="25" t="s">
        <v>42</v>
      </c>
      <c r="B11" s="25" t="s">
        <v>18</v>
      </c>
      <c r="C11" s="25" t="s">
        <v>118</v>
      </c>
      <c r="D11" s="25" t="s">
        <v>45</v>
      </c>
    </row>
    <row r="12" customFormat="false" ht="31.5" hidden="false" customHeight="true" outlineLevel="0" collapsed="false">
      <c r="A12" s="25" t="s">
        <v>46</v>
      </c>
      <c r="B12" s="25" t="s">
        <v>12</v>
      </c>
      <c r="C12" s="25" t="s">
        <v>117</v>
      </c>
      <c r="D12" s="25" t="s">
        <v>36</v>
      </c>
    </row>
    <row r="13" customFormat="false" ht="31.5" hidden="false" customHeight="true" outlineLevel="0" collapsed="false">
      <c r="A13" s="25" t="s">
        <v>49</v>
      </c>
      <c r="B13" s="25" t="s">
        <v>32</v>
      </c>
      <c r="C13" s="25" t="s">
        <v>119</v>
      </c>
      <c r="D13" s="25" t="s">
        <v>52</v>
      </c>
    </row>
    <row r="14" customFormat="false" ht="31.5" hidden="false" customHeight="true" outlineLevel="0" collapsed="false">
      <c r="A14" s="25" t="s">
        <v>53</v>
      </c>
      <c r="B14" s="25" t="s">
        <v>12</v>
      </c>
      <c r="C14" s="25" t="s">
        <v>118</v>
      </c>
      <c r="D14" s="25" t="s">
        <v>56</v>
      </c>
    </row>
    <row r="15" customFormat="false" ht="31.5" hidden="false" customHeight="true" outlineLevel="0" collapsed="false">
      <c r="A15" s="25" t="s">
        <v>57</v>
      </c>
      <c r="B15" s="25" t="s">
        <v>18</v>
      </c>
      <c r="C15" s="25" t="s">
        <v>120</v>
      </c>
      <c r="D15" s="25" t="s">
        <v>60</v>
      </c>
    </row>
    <row r="16" customFormat="false" ht="31.5" hidden="false" customHeight="true" outlineLevel="0" collapsed="false">
      <c r="A16" s="25" t="s">
        <v>62</v>
      </c>
      <c r="B16" s="25" t="s">
        <v>12</v>
      </c>
      <c r="C16" s="25" t="s">
        <v>117</v>
      </c>
      <c r="D16" s="25" t="s">
        <v>65</v>
      </c>
    </row>
    <row r="17" customFormat="false" ht="31.5" hidden="false" customHeight="true" outlineLevel="0" collapsed="false">
      <c r="A17" s="25" t="s">
        <v>66</v>
      </c>
      <c r="B17" s="25" t="s">
        <v>32</v>
      </c>
      <c r="C17" s="25" t="s">
        <v>119</v>
      </c>
      <c r="D17" s="25" t="s">
        <v>16</v>
      </c>
    </row>
    <row r="18" customFormat="false" ht="31.5" hidden="false" customHeight="true" outlineLevel="0" collapsed="false">
      <c r="A18" s="25" t="s">
        <v>69</v>
      </c>
      <c r="B18" s="25" t="s">
        <v>12</v>
      </c>
      <c r="C18" s="25" t="s">
        <v>116</v>
      </c>
      <c r="D18" s="25" t="s">
        <v>40</v>
      </c>
    </row>
    <row r="19" customFormat="false" ht="31.5" hidden="false" customHeight="true" outlineLevel="0" collapsed="false">
      <c r="A19" s="25" t="s">
        <v>72</v>
      </c>
      <c r="B19" s="25" t="s">
        <v>18</v>
      </c>
      <c r="C19" s="25" t="s">
        <v>117</v>
      </c>
      <c r="D19" s="25" t="s">
        <v>65</v>
      </c>
    </row>
    <row r="20" customFormat="false" ht="31.5" hidden="false" customHeight="true" outlineLevel="0" collapsed="false">
      <c r="A20" s="25" t="s">
        <v>75</v>
      </c>
      <c r="B20" s="25" t="s">
        <v>12</v>
      </c>
      <c r="C20" s="25" t="s">
        <v>117</v>
      </c>
      <c r="D20" s="25" t="s">
        <v>36</v>
      </c>
    </row>
    <row r="21" customFormat="false" ht="31.5" hidden="false" customHeight="true" outlineLevel="0" collapsed="false">
      <c r="A21" s="25" t="s">
        <v>79</v>
      </c>
      <c r="B21" s="25" t="s">
        <v>23</v>
      </c>
      <c r="C21" s="25" t="s">
        <v>116</v>
      </c>
      <c r="D21" s="25" t="s">
        <v>31</v>
      </c>
    </row>
    <row r="22" customFormat="false" ht="31.5" hidden="false" customHeight="true" outlineLevel="0" collapsed="false">
      <c r="A22" s="25" t="s">
        <v>82</v>
      </c>
      <c r="B22" s="25" t="s">
        <v>32</v>
      </c>
      <c r="C22" s="25" t="s">
        <v>119</v>
      </c>
      <c r="D22" s="25" t="s">
        <v>36</v>
      </c>
    </row>
    <row r="23" customFormat="false" ht="31.5" hidden="false" customHeight="true" outlineLevel="0" collapsed="false">
      <c r="A23" s="25" t="s">
        <v>85</v>
      </c>
      <c r="B23" s="25" t="s">
        <v>18</v>
      </c>
      <c r="C23" s="25" t="s">
        <v>116</v>
      </c>
      <c r="D23" s="25" t="s">
        <v>88</v>
      </c>
    </row>
    <row r="24" customFormat="false" ht="31.5" hidden="false" customHeight="true" outlineLevel="0" collapsed="false">
      <c r="A24" s="25" t="s">
        <v>89</v>
      </c>
      <c r="B24" s="25" t="s">
        <v>12</v>
      </c>
      <c r="C24" s="25" t="s">
        <v>118</v>
      </c>
      <c r="D24" s="25" t="s">
        <v>92</v>
      </c>
    </row>
    <row r="25" customFormat="false" ht="31.5" hidden="false" customHeight="true" outlineLevel="0" collapsed="false">
      <c r="A25" s="25" t="s">
        <v>161</v>
      </c>
      <c r="B25" s="25" t="s">
        <v>18</v>
      </c>
      <c r="C25" s="25" t="s">
        <v>118</v>
      </c>
      <c r="D25" s="25" t="s">
        <v>27</v>
      </c>
    </row>
    <row r="26" customFormat="false" ht="31.5" hidden="false" customHeight="true" outlineLevel="0" collapsed="false">
      <c r="A26" s="25" t="s">
        <v>162</v>
      </c>
      <c r="B26" s="25" t="s">
        <v>23</v>
      </c>
      <c r="C26" s="25" t="s">
        <v>119</v>
      </c>
      <c r="D26" s="25" t="s">
        <v>52</v>
      </c>
    </row>
    <row r="27" customFormat="false" ht="31.5" hidden="false" customHeight="true" outlineLevel="0" collapsed="false">
      <c r="A27" s="26"/>
      <c r="B27" s="26"/>
      <c r="C27" s="26"/>
      <c r="D27" s="26"/>
    </row>
    <row r="28" customFormat="false" ht="31.5" hidden="false" customHeight="true" outlineLevel="0" collapsed="false">
      <c r="A28" s="26"/>
      <c r="B28" s="26"/>
      <c r="C28" s="26"/>
      <c r="D28" s="26"/>
    </row>
    <row r="29" customFormat="false" ht="31.5" hidden="false" customHeight="true" outlineLevel="0" collapsed="false">
      <c r="A29" s="26"/>
      <c r="B29" s="26"/>
      <c r="C29" s="26"/>
      <c r="D29" s="26"/>
    </row>
    <row r="30" customFormat="false" ht="31.5" hidden="false" customHeight="true" outlineLevel="0" collapsed="false">
      <c r="A30" s="26"/>
      <c r="B30" s="26"/>
      <c r="C30" s="26"/>
      <c r="D30" s="26"/>
    </row>
    <row r="31" customFormat="false" ht="31.5" hidden="false" customHeight="true" outlineLevel="0" collapsed="false">
      <c r="A31" s="26"/>
      <c r="B31" s="26"/>
      <c r="C31" s="26"/>
      <c r="D31" s="26"/>
    </row>
    <row r="33" customFormat="false" ht="15" hidden="false" customHeight="false" outlineLevel="0" collapsed="false">
      <c r="A33" s="3" t="s">
        <v>2</v>
      </c>
    </row>
  </sheetData>
  <dataValidations count="2">
    <dataValidation allowBlank="true" errorStyle="stop" operator="between" showDropDown="false" showErrorMessage="false" showInputMessage="false" sqref="B5:B31" type="list">
      <formula1>Pillars</formula1>
      <formula2>0</formula2>
    </dataValidation>
    <dataValidation allowBlank="true" errorStyle="stop" operator="between" showDropDown="false" showErrorMessage="false" showInputMessage="false" sqref="C5:C31" type="list">
      <formula1>Formats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22"/>
  </cols>
  <sheetData>
    <row r="1" customFormat="false" ht="17.35" hidden="false" customHeight="false" outlineLevel="0" collapsed="false">
      <c r="A1" s="1" t="str">
        <f aca="false">"Taqvim — "&amp;CHOOSE(SelMonth,"yanvar","fevral","mart","aprel","may","iyun","iyul","avgust","sentabr","oktabr","noyabr","dekabr")&amp;" "&amp;SelYear</f>
        <v>Taqvim — may 2027</v>
      </c>
    </row>
    <row r="2" customFormat="false" ht="15" hidden="false" customHeight="false" outlineLevel="0" collapsed="false">
      <c r="A2" s="2" t="s">
        <v>163</v>
      </c>
    </row>
    <row r="3" customFormat="false" ht="15" hidden="false" customHeight="false" outlineLevel="0" collapsed="false">
      <c r="A3" s="27" t="s">
        <v>164</v>
      </c>
      <c r="B3" s="28" t="str">
        <f aca="false">INDEX(Pillars,1)</f>
        <v>Foydali va ta’limiy</v>
      </c>
      <c r="C3" s="29" t="str">
        <f aca="false">INDEX(Pillars,2)</f>
        <v>Ekspertiza va keyslar</v>
      </c>
      <c r="D3" s="30" t="str">
        <f aca="false">INDEX(Pillars,3)</f>
        <v>Sotuv va takliflar</v>
      </c>
      <c r="E3" s="31" t="str">
        <f aca="false">INDEX(Pillars,4)</f>
        <v>Koʻngilochar</v>
      </c>
    </row>
    <row r="4" customFormat="false" ht="15" hidden="false" customHeight="false" outlineLevel="0" collapsed="false">
      <c r="A4" s="4" t="s">
        <v>165</v>
      </c>
      <c r="B4" s="4" t="s">
        <v>166</v>
      </c>
      <c r="C4" s="4" t="s">
        <v>167</v>
      </c>
      <c r="D4" s="4" t="s">
        <v>168</v>
      </c>
      <c r="E4" s="4" t="s">
        <v>169</v>
      </c>
      <c r="F4" s="4" t="s">
        <v>170</v>
      </c>
      <c r="G4" s="32" t="s">
        <v>171</v>
      </c>
      <c r="H4" s="32" t="s">
        <v>172</v>
      </c>
    </row>
    <row r="5" customFormat="false" ht="18" hidden="false" customHeight="true" outlineLevel="0" collapsed="false">
      <c r="A5" s="33" t="str">
        <f aca="false">IF(AND(MONTH((GridStart+0))&lt;&gt;SelMonth,MONTH((GridStart+0)+6)&lt;&gt;SelMonth),"","Hafta "&amp;INT(((GridStart+0)+3-DATE(YEAR((GridStart+0)+3),1,1))/7)+1)</f>
        <v>Hafta 17</v>
      </c>
      <c r="B5" s="34" t="str">
        <f aca="false">IF(MONTH((GridStart+0))=SelMonth,(GridStart+0),"")</f>
        <v/>
      </c>
      <c r="C5" s="34" t="str">
        <f aca="false">IF(MONTH((GridStart+1))=SelMonth,(GridStart+1),"")</f>
        <v/>
      </c>
      <c r="D5" s="34" t="str">
        <f aca="false">IF(MONTH((GridStart+2))=SelMonth,(GridStart+2),"")</f>
        <v/>
      </c>
      <c r="E5" s="34" t="str">
        <f aca="false">IF(MONTH((GridStart+3))=SelMonth,(GridStart+3),"")</f>
        <v/>
      </c>
      <c r="F5" s="34" t="str">
        <f aca="false">IF(MONTH((GridStart+4))=SelMonth,(GridStart+4),"")</f>
        <v/>
      </c>
      <c r="G5" s="35" t="n">
        <f aca="false">IF(MONTH((GridStart+5))=SelMonth,(GridStart+5),"")</f>
        <v>46508</v>
      </c>
      <c r="H5" s="35" t="n">
        <f aca="false">IF(MONTH((GridStart+6))=SelMonth,(GridStart+6),"")</f>
        <v>46509</v>
      </c>
    </row>
    <row r="6" customFormat="false" ht="15" hidden="false" customHeight="true" outlineLevel="0" collapsed="false">
      <c r="A6" s="36" t="s">
        <v>5</v>
      </c>
      <c r="B6" s="37" t="str">
        <f aca="false">IF(B5="","",IFERROR(INDEX(Postlar!$C$5:$C$204,MATCH(B5,Postlar!$A$5:$A$204,0)),""))</f>
        <v/>
      </c>
      <c r="C6" s="37" t="str">
        <f aca="false">IF(C5="","",IFERROR(INDEX(Postlar!$C$5:$C$204,MATCH(C5,Postlar!$A$5:$A$204,0)),""))</f>
        <v/>
      </c>
      <c r="D6" s="37" t="str">
        <f aca="false">IF(D5="","",IFERROR(INDEX(Postlar!$C$5:$C$204,MATCH(D5,Postlar!$A$5:$A$204,0)),""))</f>
        <v/>
      </c>
      <c r="E6" s="37" t="str">
        <f aca="false">IF(E5="","",IFERROR(INDEX(Postlar!$C$5:$C$204,MATCH(E5,Postlar!$A$5:$A$204,0)),""))</f>
        <v/>
      </c>
      <c r="F6" s="37" t="str">
        <f aca="false">IF(F5="","",IFERROR(INDEX(Postlar!$C$5:$C$204,MATCH(F5,Postlar!$A$5:$A$204,0)),""))</f>
        <v/>
      </c>
      <c r="G6" s="38" t="str">
        <f aca="false">IF(G5="","",IFERROR(INDEX(Postlar!$C$5:$C$204,MATCH(G5,Postlar!$A$5:$A$204,0)),""))</f>
        <v/>
      </c>
      <c r="H6" s="38" t="str">
        <f aca="false">IF(H5="","",IFERROR(INDEX(Postlar!$C$5:$C$204,MATCH(H5,Postlar!$A$5:$A$204,0)),""))</f>
        <v/>
      </c>
    </row>
    <row r="7" customFormat="false" ht="43.5" hidden="false" customHeight="true" outlineLevel="0" collapsed="false">
      <c r="A7" s="36" t="s">
        <v>6</v>
      </c>
      <c r="B7" s="39" t="str">
        <f aca="false">IF(B5="","",IFERROR(INDEX(Postlar!$D$5:$D$204,MATCH(B5,Postlar!$A$5:$A$204,0)),""))</f>
        <v/>
      </c>
      <c r="C7" s="39" t="str">
        <f aca="false">IF(C5="","",IFERROR(INDEX(Postlar!$D$5:$D$204,MATCH(C5,Postlar!$A$5:$A$204,0)),""))</f>
        <v/>
      </c>
      <c r="D7" s="39" t="str">
        <f aca="false">IF(D5="","",IFERROR(INDEX(Postlar!$D$5:$D$204,MATCH(D5,Postlar!$A$5:$A$204,0)),""))</f>
        <v/>
      </c>
      <c r="E7" s="39" t="str">
        <f aca="false">IF(E5="","",IFERROR(INDEX(Postlar!$D$5:$D$204,MATCH(E5,Postlar!$A$5:$A$204,0)),""))</f>
        <v/>
      </c>
      <c r="F7" s="39" t="str">
        <f aca="false">IF(F5="","",IFERROR(INDEX(Postlar!$D$5:$D$204,MATCH(F5,Postlar!$A$5:$A$204,0)),""))</f>
        <v/>
      </c>
      <c r="G7" s="40" t="str">
        <f aca="false">IF(G5="","",IFERROR(INDEX(Postlar!$D$5:$D$204,MATCH(G5,Postlar!$A$5:$A$204,0)),""))</f>
        <v/>
      </c>
      <c r="H7" s="40" t="str">
        <f aca="false">IF(H5="","",IFERROR(INDEX(Postlar!$D$5:$D$204,MATCH(H5,Postlar!$A$5:$A$204,0)),""))</f>
        <v/>
      </c>
    </row>
    <row r="8" customFormat="false" ht="27.75" hidden="false" customHeight="true" outlineLevel="0" collapsed="false">
      <c r="A8" s="41" t="s">
        <v>173</v>
      </c>
      <c r="B8" s="42" t="str">
        <f aca="false">IF(B5="","",IFERROR(INDEX(Postlar!$G$5:$G$204,MATCH(B5,Postlar!$A$5:$A$204,0))&amp;IF(COUNTIF(Postlar!$A$5:$A$204,B5)&gt;1," (+"&amp;(COUNTIF(Postlar!$A$5:$A$204,B5)-1)&amp;")",""),""))</f>
        <v/>
      </c>
      <c r="C8" s="42" t="str">
        <f aca="false">IF(C5="","",IFERROR(INDEX(Postlar!$G$5:$G$204,MATCH(C5,Postlar!$A$5:$A$204,0))&amp;IF(COUNTIF(Postlar!$A$5:$A$204,C5)&gt;1," (+"&amp;(COUNTIF(Postlar!$A$5:$A$204,C5)-1)&amp;")",""),""))</f>
        <v/>
      </c>
      <c r="D8" s="42" t="str">
        <f aca="false">IF(D5="","",IFERROR(INDEX(Postlar!$G$5:$G$204,MATCH(D5,Postlar!$A$5:$A$204,0))&amp;IF(COUNTIF(Postlar!$A$5:$A$204,D5)&gt;1," (+"&amp;(COUNTIF(Postlar!$A$5:$A$204,D5)-1)&amp;")",""),""))</f>
        <v/>
      </c>
      <c r="E8" s="42" t="str">
        <f aca="false">IF(E5="","",IFERROR(INDEX(Postlar!$G$5:$G$204,MATCH(E5,Postlar!$A$5:$A$204,0))&amp;IF(COUNTIF(Postlar!$A$5:$A$204,E5)&gt;1," (+"&amp;(COUNTIF(Postlar!$A$5:$A$204,E5)-1)&amp;")",""),""))</f>
        <v/>
      </c>
      <c r="F8" s="42" t="str">
        <f aca="false">IF(F5="","",IFERROR(INDEX(Postlar!$G$5:$G$204,MATCH(F5,Postlar!$A$5:$A$204,0))&amp;IF(COUNTIF(Postlar!$A$5:$A$204,F5)&gt;1," (+"&amp;(COUNTIF(Postlar!$A$5:$A$204,F5)-1)&amp;")",""),""))</f>
        <v/>
      </c>
      <c r="G8" s="43" t="str">
        <f aca="false">IF(G5="","",IFERROR(INDEX(Postlar!$G$5:$G$204,MATCH(G5,Postlar!$A$5:$A$204,0))&amp;IF(COUNTIF(Postlar!$A$5:$A$204,G5)&gt;1," (+"&amp;(COUNTIF(Postlar!$A$5:$A$204,G5)-1)&amp;")",""),""))</f>
        <v/>
      </c>
      <c r="H8" s="43" t="str">
        <f aca="false">IF(H5="","",IFERROR(INDEX(Postlar!$G$5:$G$204,MATCH(H5,Postlar!$A$5:$A$204,0))&amp;IF(COUNTIF(Postlar!$A$5:$A$204,H5)&gt;1," (+"&amp;(COUNTIF(Postlar!$A$5:$A$204,H5)-1)&amp;")",""),""))</f>
        <v/>
      </c>
    </row>
    <row r="9" customFormat="false" ht="18" hidden="false" customHeight="true" outlineLevel="0" collapsed="false">
      <c r="A9" s="33" t="str">
        <f aca="false">IF(AND(MONTH((GridStart+7))&lt;&gt;SelMonth,MONTH((GridStart+7)+6)&lt;&gt;SelMonth),"","Hafta "&amp;INT(((GridStart+7)+3-DATE(YEAR((GridStart+7)+3),1,1))/7)+1)</f>
        <v>Hafta 18</v>
      </c>
      <c r="B9" s="34" t="n">
        <f aca="false">IF(MONTH((GridStart+7))=SelMonth,(GridStart+7),"")</f>
        <v>46510</v>
      </c>
      <c r="C9" s="34" t="n">
        <f aca="false">IF(MONTH((GridStart+8))=SelMonth,(GridStart+8),"")</f>
        <v>46511</v>
      </c>
      <c r="D9" s="34" t="n">
        <f aca="false">IF(MONTH((GridStart+9))=SelMonth,(GridStart+9),"")</f>
        <v>46512</v>
      </c>
      <c r="E9" s="34" t="n">
        <f aca="false">IF(MONTH((GridStart+10))=SelMonth,(GridStart+10),"")</f>
        <v>46513</v>
      </c>
      <c r="F9" s="34" t="n">
        <f aca="false">IF(MONTH((GridStart+11))=SelMonth,(GridStart+11),"")</f>
        <v>46514</v>
      </c>
      <c r="G9" s="35" t="n">
        <f aca="false">IF(MONTH((GridStart+12))=SelMonth,(GridStart+12),"")</f>
        <v>46515</v>
      </c>
      <c r="H9" s="35" t="n">
        <f aca="false">IF(MONTH((GridStart+13))=SelMonth,(GridStart+13),"")</f>
        <v>46516</v>
      </c>
    </row>
    <row r="10" customFormat="false" ht="15" hidden="false" customHeight="true" outlineLevel="0" collapsed="false">
      <c r="A10" s="36" t="s">
        <v>5</v>
      </c>
      <c r="B10" s="37" t="str">
        <f aca="false">IF(B9="","",IFERROR(INDEX(Postlar!$C$5:$C$204,MATCH(B9,Postlar!$A$5:$A$204,0)),""))</f>
        <v>Foydali va ta’limiy</v>
      </c>
      <c r="C10" s="37" t="str">
        <f aca="false">IF(C9="","",IFERROR(INDEX(Postlar!$C$5:$C$204,MATCH(C9,Postlar!$A$5:$A$204,0)),""))</f>
        <v>Ekspertiza va keyslar</v>
      </c>
      <c r="D10" s="37" t="str">
        <f aca="false">IF(D9="","",IFERROR(INDEX(Postlar!$C$5:$C$204,MATCH(D9,Postlar!$A$5:$A$204,0)),""))</f>
        <v>Koʻngilochar</v>
      </c>
      <c r="E10" s="37" t="str">
        <f aca="false">IF(E9="","",IFERROR(INDEX(Postlar!$C$5:$C$204,MATCH(E9,Postlar!$A$5:$A$204,0)),""))</f>
        <v>Foydali va ta’limiy</v>
      </c>
      <c r="F10" s="37" t="str">
        <f aca="false">IF(F9="","",IFERROR(INDEX(Postlar!$C$5:$C$204,MATCH(F9,Postlar!$A$5:$A$204,0)),""))</f>
        <v>Sotuv va takliflar</v>
      </c>
      <c r="G10" s="38" t="str">
        <f aca="false">IF(G9="","",IFERROR(INDEX(Postlar!$C$5:$C$204,MATCH(G9,Postlar!$A$5:$A$204,0)),""))</f>
        <v/>
      </c>
      <c r="H10" s="38" t="str">
        <f aca="false">IF(H9="","",IFERROR(INDEX(Postlar!$C$5:$C$204,MATCH(H9,Postlar!$A$5:$A$204,0)),""))</f>
        <v/>
      </c>
    </row>
    <row r="11" customFormat="false" ht="43.5" hidden="false" customHeight="true" outlineLevel="0" collapsed="false">
      <c r="A11" s="36" t="s">
        <v>6</v>
      </c>
      <c r="B11" s="39" t="str">
        <f aca="false">IF(B9="","",IFERROR(INDEX(Postlar!$D$5:$D$204,MATCH(B9,Postlar!$A$5:$A$204,0)),""))</f>
        <v>Yangi kolleksiya matolari: paxta, zigʻir, trikotaj</v>
      </c>
      <c r="C11" s="39" t="str">
        <f aca="false">IF(C9="","",IFERROR(INDEX(Postlar!$D$5:$D$204,MATCH(C9,Postlar!$A$5:$A$204,0)),""))</f>
        <v>Mijoz keysi: ofis uchun 30 ta forma</v>
      </c>
      <c r="D11" s="39" t="str">
        <f aca="false">IF(D9="","",IFERROR(INDEX(Postlar!$D$5:$D$204,MATCH(D9,Postlar!$A$5:$A$204,0)),""))</f>
        <v>Tikuv sexidan bir kun</v>
      </c>
      <c r="E11" s="39" t="str">
        <f aca="false">IF(E9="","",IFERROR(INDEX(Postlar!$D$5:$D$204,MATCH(E9,Postlar!$A$5:$A$204,0)),""))</f>
        <v>Kiyim oʻlchamini toʻgʻri tanlash: 4 qadam</v>
      </c>
      <c r="F11" s="39" t="str">
        <f aca="false">IF(F9="","",IFERROR(INDEX(Postlar!$D$5:$D$204,MATCH(F9,Postlar!$A$5:$A$204,0)),""))</f>
        <v>Yozgi kolleksiya: oldindan buyurtma</v>
      </c>
      <c r="G11" s="40" t="str">
        <f aca="false">IF(G9="","",IFERROR(INDEX(Postlar!$D$5:$D$204,MATCH(G9,Postlar!$A$5:$A$204,0)),""))</f>
        <v/>
      </c>
      <c r="H11" s="40" t="str">
        <f aca="false">IF(H9="","",IFERROR(INDEX(Postlar!$D$5:$D$204,MATCH(H9,Postlar!$A$5:$A$204,0)),""))</f>
        <v/>
      </c>
    </row>
    <row r="12" customFormat="false" ht="27.75" hidden="false" customHeight="true" outlineLevel="0" collapsed="false">
      <c r="A12" s="41" t="s">
        <v>173</v>
      </c>
      <c r="B12" s="42" t="str">
        <f aca="false">IF(B9="","",IFERROR(INDEX(Postlar!$G$5:$G$204,MATCH(B9,Postlar!$A$5:$A$204,0))&amp;IF(COUNTIF(Postlar!$A$5:$A$204,B9)&gt;1," (+"&amp;(COUNTIF(Postlar!$A$5:$A$204,B9)-1)&amp;")",""),""))</f>
        <v>Telegram, Facebook</v>
      </c>
      <c r="C12" s="42" t="str">
        <f aca="false">IF(C9="","",IFERROR(INDEX(Postlar!$G$5:$G$204,MATCH(C9,Postlar!$A$5:$A$204,0))&amp;IF(COUNTIF(Postlar!$A$5:$A$204,C9)&gt;1," (+"&amp;(COUNTIF(Postlar!$A$5:$A$204,C9)-1)&amp;")",""),""))</f>
        <v>LinkedIn, Facebook</v>
      </c>
      <c r="D12" s="42" t="str">
        <f aca="false">IF(D9="","",IFERROR(INDEX(Postlar!$G$5:$G$204,MATCH(D9,Postlar!$A$5:$A$204,0))&amp;IF(COUNTIF(Postlar!$A$5:$A$204,D9)&gt;1," (+"&amp;(COUNTIF(Postlar!$A$5:$A$204,D9)-1)&amp;")",""),""))</f>
        <v>Instagram, TikTok</v>
      </c>
      <c r="E12" s="42" t="str">
        <f aca="false">IF(E9="","",IFERROR(INDEX(Postlar!$G$5:$G$204,MATCH(E9,Postlar!$A$5:$A$204,0))&amp;IF(COUNTIF(Postlar!$A$5:$A$204,E9)&gt;1," (+"&amp;(COUNTIF(Postlar!$A$5:$A$204,E9)-1)&amp;")",""),""))</f>
        <v>Instagram, Telegram</v>
      </c>
      <c r="F12" s="42" t="str">
        <f aca="false">IF(F9="","",IFERROR(INDEX(Postlar!$G$5:$G$204,MATCH(F9,Postlar!$A$5:$A$204,0))&amp;IF(COUNTIF(Postlar!$A$5:$A$204,F9)&gt;1," (+"&amp;(COUNTIF(Postlar!$A$5:$A$204,F9)-1)&amp;")",""),""))</f>
        <v>Telegram, Instagram</v>
      </c>
      <c r="G12" s="43" t="str">
        <f aca="false">IF(G9="","",IFERROR(INDEX(Postlar!$G$5:$G$204,MATCH(G9,Postlar!$A$5:$A$204,0))&amp;IF(COUNTIF(Postlar!$A$5:$A$204,G9)&gt;1," (+"&amp;(COUNTIF(Postlar!$A$5:$A$204,G9)-1)&amp;")",""),""))</f>
        <v/>
      </c>
      <c r="H12" s="43" t="str">
        <f aca="false">IF(H9="","",IFERROR(INDEX(Postlar!$G$5:$G$204,MATCH(H9,Postlar!$A$5:$A$204,0))&amp;IF(COUNTIF(Postlar!$A$5:$A$204,H9)&gt;1," (+"&amp;(COUNTIF(Postlar!$A$5:$A$204,H9)-1)&amp;")",""),""))</f>
        <v/>
      </c>
    </row>
    <row r="13" customFormat="false" ht="18" hidden="false" customHeight="true" outlineLevel="0" collapsed="false">
      <c r="A13" s="33" t="str">
        <f aca="false">IF(AND(MONTH((GridStart+14))&lt;&gt;SelMonth,MONTH((GridStart+14)+6)&lt;&gt;SelMonth),"","Hafta "&amp;INT(((GridStart+14)+3-DATE(YEAR((GridStart+14)+3),1,1))/7)+1)</f>
        <v>Hafta 19</v>
      </c>
      <c r="B13" s="34" t="n">
        <f aca="false">IF(MONTH((GridStart+14))=SelMonth,(GridStart+14),"")</f>
        <v>46517</v>
      </c>
      <c r="C13" s="34" t="n">
        <f aca="false">IF(MONTH((GridStart+15))=SelMonth,(GridStart+15),"")</f>
        <v>46518</v>
      </c>
      <c r="D13" s="34" t="n">
        <f aca="false">IF(MONTH((GridStart+16))=SelMonth,(GridStart+16),"")</f>
        <v>46519</v>
      </c>
      <c r="E13" s="34" t="n">
        <f aca="false">IF(MONTH((GridStart+17))=SelMonth,(GridStart+17),"")</f>
        <v>46520</v>
      </c>
      <c r="F13" s="34" t="n">
        <f aca="false">IF(MONTH((GridStart+18))=SelMonth,(GridStart+18),"")</f>
        <v>46521</v>
      </c>
      <c r="G13" s="35" t="n">
        <f aca="false">IF(MONTH((GridStart+19))=SelMonth,(GridStart+19),"")</f>
        <v>46522</v>
      </c>
      <c r="H13" s="35" t="n">
        <f aca="false">IF(MONTH((GridStart+20))=SelMonth,(GridStart+20),"")</f>
        <v>46523</v>
      </c>
    </row>
    <row r="14" customFormat="false" ht="15" hidden="false" customHeight="true" outlineLevel="0" collapsed="false">
      <c r="A14" s="36" t="s">
        <v>5</v>
      </c>
      <c r="B14" s="37" t="str">
        <f aca="false">IF(B13="","",IFERROR(INDEX(Postlar!$C$5:$C$204,MATCH(B13,Postlar!$A$5:$A$204,0)),""))</f>
        <v>Foydali va ta’limiy</v>
      </c>
      <c r="C14" s="37" t="str">
        <f aca="false">IF(C13="","",IFERROR(INDEX(Postlar!$C$5:$C$204,MATCH(C13,Postlar!$A$5:$A$204,0)),""))</f>
        <v>Ekspertiza va keyslar</v>
      </c>
      <c r="D14" s="37" t="str">
        <f aca="false">IF(D13="","",IFERROR(INDEX(Postlar!$C$5:$C$204,MATCH(D13,Postlar!$A$5:$A$204,0)),""))</f>
        <v>Foydali va ta’limiy</v>
      </c>
      <c r="E14" s="37" t="str">
        <f aca="false">IF(E13="","",IFERROR(INDEX(Postlar!$C$5:$C$204,MATCH(E13,Postlar!$A$5:$A$204,0)),""))</f>
        <v>Sotuv va takliflar</v>
      </c>
      <c r="F14" s="37" t="str">
        <f aca="false">IF(F13="","",IFERROR(INDEX(Postlar!$C$5:$C$204,MATCH(F13,Postlar!$A$5:$A$204,0)),""))</f>
        <v>Foydali va ta’limiy</v>
      </c>
      <c r="G14" s="38" t="str">
        <f aca="false">IF(G13="","",IFERROR(INDEX(Postlar!$C$5:$C$204,MATCH(G13,Postlar!$A$5:$A$204,0)),""))</f>
        <v/>
      </c>
      <c r="H14" s="38" t="str">
        <f aca="false">IF(H13="","",IFERROR(INDEX(Postlar!$C$5:$C$204,MATCH(H13,Postlar!$A$5:$A$204,0)),""))</f>
        <v/>
      </c>
    </row>
    <row r="15" customFormat="false" ht="43.5" hidden="false" customHeight="true" outlineLevel="0" collapsed="false">
      <c r="A15" s="36" t="s">
        <v>6</v>
      </c>
      <c r="B15" s="39" t="str">
        <f aca="false">IF(B13="","",IFERROR(INDEX(Postlar!$D$5:$D$204,MATCH(B13,Postlar!$A$5:$A$204,0)),""))</f>
        <v>Zigʻir koʻylakni gʻijimlanishdan saqlash</v>
      </c>
      <c r="C15" s="39" t="str">
        <f aca="false">IF(C13="","",IFERROR(INDEX(Postlar!$D$5:$D$204,MATCH(C13,Postlar!$A$5:$A$204,0)),""))</f>
        <v>Dizayner bilan suhbat: rang tanlash</v>
      </c>
      <c r="D15" s="39" t="str">
        <f aca="false">IF(D13="","",IFERROR(INDEX(Postlar!$D$5:$D$204,MATCH(D13,Postlar!$A$5:$A$204,0)),""))</f>
        <v>Yangi matoni qanday parvarishlash</v>
      </c>
      <c r="E15" s="39" t="str">
        <f aca="false">IF(E13="","",IFERROR(INDEX(Postlar!$D$5:$D$204,MATCH(E13,Postlar!$A$5:$A$204,0)),""))</f>
        <v>Hafta oxiri uchun toʻplam: koʻylak + shim</v>
      </c>
      <c r="F15" s="39" t="str">
        <f aca="false">IF(F13="","",IFERROR(INDEX(Postlar!$D$5:$D$204,MATCH(F13,Postlar!$A$5:$A$204,0)),""))</f>
        <v>Bitta koʻylakdan 5 xil obraz</v>
      </c>
      <c r="G15" s="40" t="str">
        <f aca="false">IF(G13="","",IFERROR(INDEX(Postlar!$D$5:$D$204,MATCH(G13,Postlar!$A$5:$A$204,0)),""))</f>
        <v/>
      </c>
      <c r="H15" s="40" t="str">
        <f aca="false">IF(H13="","",IFERROR(INDEX(Postlar!$D$5:$D$204,MATCH(H13,Postlar!$A$5:$A$204,0)),""))</f>
        <v/>
      </c>
    </row>
    <row r="16" customFormat="false" ht="27.75" hidden="false" customHeight="true" outlineLevel="0" collapsed="false">
      <c r="A16" s="41" t="s">
        <v>173</v>
      </c>
      <c r="B16" s="42" t="str">
        <f aca="false">IF(B13="","",IFERROR(INDEX(Postlar!$G$5:$G$204,MATCH(B13,Postlar!$A$5:$A$204,0))&amp;IF(COUNTIF(Postlar!$A$5:$A$204,B13)&gt;1," (+"&amp;(COUNTIF(Postlar!$A$5:$A$204,B13)-1)&amp;")",""),""))</f>
        <v>Telegram</v>
      </c>
      <c r="C16" s="42" t="str">
        <f aca="false">IF(C13="","",IFERROR(INDEX(Postlar!$G$5:$G$204,MATCH(C13,Postlar!$A$5:$A$204,0))&amp;IF(COUNTIF(Postlar!$A$5:$A$204,C13)&gt;1," (+"&amp;(COUNTIF(Postlar!$A$5:$A$204,C13)-1)&amp;")",""),""))</f>
        <v>YouTube, Instagram</v>
      </c>
      <c r="D16" s="42" t="str">
        <f aca="false">IF(D13="","",IFERROR(INDEX(Postlar!$G$5:$G$204,MATCH(D13,Postlar!$A$5:$A$204,0))&amp;IF(COUNTIF(Postlar!$A$5:$A$204,D13)&gt;1," (+"&amp;(COUNTIF(Postlar!$A$5:$A$204,D13)-1)&amp;")",""),""))</f>
        <v>Telegram, Instagram</v>
      </c>
      <c r="E16" s="42" t="str">
        <f aca="false">IF(E13="","",IFERROR(INDEX(Postlar!$G$5:$G$204,MATCH(E13,Postlar!$A$5:$A$204,0))&amp;IF(COUNTIF(Postlar!$A$5:$A$204,E13)&gt;1," (+"&amp;(COUNTIF(Postlar!$A$5:$A$204,E13)-1)&amp;")",""),""))</f>
        <v>Instagram, Facebook</v>
      </c>
      <c r="F16" s="42" t="str">
        <f aca="false">IF(F13="","",IFERROR(INDEX(Postlar!$G$5:$G$204,MATCH(F13,Postlar!$A$5:$A$204,0))&amp;IF(COUNTIF(Postlar!$A$5:$A$204,F13)&gt;1," (+"&amp;(COUNTIF(Postlar!$A$5:$A$204,F13)-1)&amp;")",""),""))</f>
        <v>TikTok, YouTube</v>
      </c>
      <c r="G16" s="43" t="str">
        <f aca="false">IF(G13="","",IFERROR(INDEX(Postlar!$G$5:$G$204,MATCH(G13,Postlar!$A$5:$A$204,0))&amp;IF(COUNTIF(Postlar!$A$5:$A$204,G13)&gt;1," (+"&amp;(COUNTIF(Postlar!$A$5:$A$204,G13)-1)&amp;")",""),""))</f>
        <v/>
      </c>
      <c r="H16" s="43" t="str">
        <f aca="false">IF(H13="","",IFERROR(INDEX(Postlar!$G$5:$G$204,MATCH(H13,Postlar!$A$5:$A$204,0))&amp;IF(COUNTIF(Postlar!$A$5:$A$204,H13)&gt;1," (+"&amp;(COUNTIF(Postlar!$A$5:$A$204,H13)-1)&amp;")",""),""))</f>
        <v/>
      </c>
    </row>
    <row r="17" customFormat="false" ht="18" hidden="false" customHeight="true" outlineLevel="0" collapsed="false">
      <c r="A17" s="33" t="str">
        <f aca="false">IF(AND(MONTH((GridStart+21))&lt;&gt;SelMonth,MONTH((GridStart+21)+6)&lt;&gt;SelMonth),"","Hafta "&amp;INT(((GridStart+21)+3-DATE(YEAR((GridStart+21)+3),1,1))/7)+1)</f>
        <v>Hafta 20</v>
      </c>
      <c r="B17" s="34" t="n">
        <f aca="false">IF(MONTH((GridStart+21))=SelMonth,(GridStart+21),"")</f>
        <v>46524</v>
      </c>
      <c r="C17" s="34" t="n">
        <f aca="false">IF(MONTH((GridStart+22))=SelMonth,(GridStart+22),"")</f>
        <v>46525</v>
      </c>
      <c r="D17" s="34" t="n">
        <f aca="false">IF(MONTH((GridStart+23))=SelMonth,(GridStart+23),"")</f>
        <v>46526</v>
      </c>
      <c r="E17" s="34" t="n">
        <f aca="false">IF(MONTH((GridStart+24))=SelMonth,(GridStart+24),"")</f>
        <v>46527</v>
      </c>
      <c r="F17" s="34" t="n">
        <f aca="false">IF(MONTH((GridStart+25))=SelMonth,(GridStart+25),"")</f>
        <v>46528</v>
      </c>
      <c r="G17" s="35" t="n">
        <f aca="false">IF(MONTH((GridStart+26))=SelMonth,(GridStart+26),"")</f>
        <v>46529</v>
      </c>
      <c r="H17" s="35" t="n">
        <f aca="false">IF(MONTH((GridStart+27))=SelMonth,(GridStart+27),"")</f>
        <v>46530</v>
      </c>
    </row>
    <row r="18" customFormat="false" ht="15" hidden="false" customHeight="true" outlineLevel="0" collapsed="false">
      <c r="A18" s="36" t="s">
        <v>5</v>
      </c>
      <c r="B18" s="37" t="str">
        <f aca="false">IF(B17="","",IFERROR(INDEX(Postlar!$C$5:$C$204,MATCH(B17,Postlar!$A$5:$A$204,0)),""))</f>
        <v>Ekspertiza va keyslar</v>
      </c>
      <c r="C18" s="37" t="str">
        <f aca="false">IF(C17="","",IFERROR(INDEX(Postlar!$C$5:$C$204,MATCH(C17,Postlar!$A$5:$A$204,0)),""))</f>
        <v>Foydali va ta’limiy</v>
      </c>
      <c r="D18" s="37" t="str">
        <f aca="false">IF(D17="","",IFERROR(INDEX(Postlar!$C$5:$C$204,MATCH(D17,Postlar!$A$5:$A$204,0)),""))</f>
        <v>Sotuv va takliflar</v>
      </c>
      <c r="E18" s="37" t="str">
        <f aca="false">IF(E17="","",IFERROR(INDEX(Postlar!$C$5:$C$204,MATCH(E17,Postlar!$A$5:$A$204,0)),""))</f>
        <v>Foydali va ta’limiy</v>
      </c>
      <c r="F18" s="37" t="str">
        <f aca="false">IF(F17="","",IFERROR(INDEX(Postlar!$C$5:$C$204,MATCH(F17,Postlar!$A$5:$A$204,0)),""))</f>
        <v>Ekspertiza va keyslar</v>
      </c>
      <c r="G18" s="38" t="str">
        <f aca="false">IF(G17="","",IFERROR(INDEX(Postlar!$C$5:$C$204,MATCH(G17,Postlar!$A$5:$A$204,0)),""))</f>
        <v/>
      </c>
      <c r="H18" s="38" t="str">
        <f aca="false">IF(H17="","",IFERROR(INDEX(Postlar!$C$5:$C$204,MATCH(H17,Postlar!$A$5:$A$204,0)),""))</f>
        <v/>
      </c>
    </row>
    <row r="19" customFormat="false" ht="43.5" hidden="false" customHeight="true" outlineLevel="0" collapsed="false">
      <c r="A19" s="36" t="s">
        <v>6</v>
      </c>
      <c r="B19" s="39" t="str">
        <f aca="false">IF(B17="","",IFERROR(INDEX(Postlar!$D$5:$D$204,MATCH(B17,Postlar!$A$5:$A$204,0)),""))</f>
        <v>Keys: maktab formasi buyurtmasi</v>
      </c>
      <c r="C19" s="39" t="str">
        <f aca="false">IF(C17="","",IFERROR(INDEX(Postlar!$D$5:$D$204,MATCH(C17,Postlar!$A$5:$A$204,0)),""))</f>
        <v>Oq kiyimdagi dogʻni ketkazishda 3 xato</v>
      </c>
      <c r="D19" s="39" t="str">
        <f aca="false">IF(D17="","",IFERROR(INDEX(Postlar!$D$5:$D$204,MATCH(D17,Postlar!$A$5:$A$204,0)),""))</f>
        <v>Filialda yangi kolleksiya taqdimoti</v>
      </c>
      <c r="E19" s="39" t="str">
        <f aca="false">IF(E17="","",IFERROR(INDEX(Postlar!$D$5:$D$204,MATCH(E17,Postlar!$A$5:$A$204,0)),""))</f>
        <v>Trikotaj kiyimni yuvish va quritish qoidalari</v>
      </c>
      <c r="F19" s="39" t="str">
        <f aca="false">IF(F17="","",IFERROR(INDEX(Postlar!$D$5:$D$204,MATCH(F17,Postlar!$A$5:$A$204,0)),""))</f>
        <v>Mijozlar eng koʻp soʻragan 5 savol</v>
      </c>
      <c r="G19" s="40" t="str">
        <f aca="false">IF(G17="","",IFERROR(INDEX(Postlar!$D$5:$D$204,MATCH(G17,Postlar!$A$5:$A$204,0)),""))</f>
        <v/>
      </c>
      <c r="H19" s="40" t="str">
        <f aca="false">IF(H17="","",IFERROR(INDEX(Postlar!$D$5:$D$204,MATCH(H17,Postlar!$A$5:$A$204,0)),""))</f>
        <v/>
      </c>
    </row>
    <row r="20" customFormat="false" ht="27.75" hidden="false" customHeight="true" outlineLevel="0" collapsed="false">
      <c r="A20" s="41" t="s">
        <v>173</v>
      </c>
      <c r="B20" s="42" t="str">
        <f aca="false">IF(B17="","",IFERROR(INDEX(Postlar!$G$5:$G$204,MATCH(B17,Postlar!$A$5:$A$204,0))&amp;IF(COUNTIF(Postlar!$A$5:$A$204,B17)&gt;1," (+"&amp;(COUNTIF(Postlar!$A$5:$A$204,B17)-1)&amp;")",""),""))</f>
        <v>LinkedIn, Telegram</v>
      </c>
      <c r="C20" s="42" t="str">
        <f aca="false">IF(C17="","",IFERROR(INDEX(Postlar!$G$5:$G$204,MATCH(C17,Postlar!$A$5:$A$204,0))&amp;IF(COUNTIF(Postlar!$A$5:$A$204,C17)&gt;1," (+"&amp;(COUNTIF(Postlar!$A$5:$A$204,C17)-1)&amp;")",""),""))</f>
        <v>Instagram, Threads</v>
      </c>
      <c r="D20" s="42" t="str">
        <f aca="false">IF(D17="","",IFERROR(INDEX(Postlar!$G$5:$G$204,MATCH(D17,Postlar!$A$5:$A$204,0))&amp;IF(COUNTIF(Postlar!$A$5:$A$204,D17)&gt;1," (+"&amp;(COUNTIF(Postlar!$A$5:$A$204,D17)-1)&amp;")",""),""))</f>
        <v>Telegram, Facebook</v>
      </c>
      <c r="E20" s="42" t="str">
        <f aca="false">IF(E17="","",IFERROR(INDEX(Postlar!$G$5:$G$204,MATCH(E17,Postlar!$A$5:$A$204,0))&amp;IF(COUNTIF(Postlar!$A$5:$A$204,E17)&gt;1," (+"&amp;(COUNTIF(Postlar!$A$5:$A$204,E17)-1)&amp;")",""),""))</f>
        <v>Telegram</v>
      </c>
      <c r="F20" s="42" t="str">
        <f aca="false">IF(F17="","",IFERROR(INDEX(Postlar!$G$5:$G$204,MATCH(F17,Postlar!$A$5:$A$204,0))&amp;IF(COUNTIF(Postlar!$A$5:$A$204,F17)&gt;1," (+"&amp;(COUNTIF(Postlar!$A$5:$A$204,F17)-1)&amp;")",""),""))</f>
        <v>Instagram, Threads</v>
      </c>
      <c r="G20" s="43" t="str">
        <f aca="false">IF(G17="","",IFERROR(INDEX(Postlar!$G$5:$G$204,MATCH(G17,Postlar!$A$5:$A$204,0))&amp;IF(COUNTIF(Postlar!$A$5:$A$204,G17)&gt;1," (+"&amp;(COUNTIF(Postlar!$A$5:$A$204,G17)-1)&amp;")",""),""))</f>
        <v/>
      </c>
      <c r="H20" s="43" t="str">
        <f aca="false">IF(H17="","",IFERROR(INDEX(Postlar!$G$5:$G$204,MATCH(H17,Postlar!$A$5:$A$204,0))&amp;IF(COUNTIF(Postlar!$A$5:$A$204,H17)&gt;1," (+"&amp;(COUNTIF(Postlar!$A$5:$A$204,H17)-1)&amp;")",""),""))</f>
        <v/>
      </c>
    </row>
    <row r="21" customFormat="false" ht="18" hidden="false" customHeight="true" outlineLevel="0" collapsed="false">
      <c r="A21" s="33" t="str">
        <f aca="false">IF(AND(MONTH((GridStart+28))&lt;&gt;SelMonth,MONTH((GridStart+28)+6)&lt;&gt;SelMonth),"","Hafta "&amp;INT(((GridStart+28)+3-DATE(YEAR((GridStart+28)+3),1,1))/7)+1)</f>
        <v>Hafta 21</v>
      </c>
      <c r="B21" s="34" t="n">
        <f aca="false">IF(MONTH((GridStart+28))=SelMonth,(GridStart+28),"")</f>
        <v>46531</v>
      </c>
      <c r="C21" s="34" t="n">
        <f aca="false">IF(MONTH((GridStart+29))=SelMonth,(GridStart+29),"")</f>
        <v>46532</v>
      </c>
      <c r="D21" s="34" t="n">
        <f aca="false">IF(MONTH((GridStart+30))=SelMonth,(GridStart+30),"")</f>
        <v>46533</v>
      </c>
      <c r="E21" s="34" t="n">
        <f aca="false">IF(MONTH((GridStart+31))=SelMonth,(GridStart+31),"")</f>
        <v>46534</v>
      </c>
      <c r="F21" s="34" t="n">
        <f aca="false">IF(MONTH((GridStart+32))=SelMonth,(GridStart+32),"")</f>
        <v>46535</v>
      </c>
      <c r="G21" s="35" t="n">
        <f aca="false">IF(MONTH((GridStart+33))=SelMonth,(GridStart+33),"")</f>
        <v>46536</v>
      </c>
      <c r="H21" s="35" t="n">
        <f aca="false">IF(MONTH((GridStart+34))=SelMonth,(GridStart+34),"")</f>
        <v>46537</v>
      </c>
    </row>
    <row r="22" customFormat="false" ht="15" hidden="false" customHeight="true" outlineLevel="0" collapsed="false">
      <c r="A22" s="36" t="s">
        <v>5</v>
      </c>
      <c r="B22" s="37" t="str">
        <f aca="false">IF(B21="","",IFERROR(INDEX(Postlar!$C$5:$C$204,MATCH(B21,Postlar!$A$5:$A$204,0)),""))</f>
        <v>Foydali va ta’limiy</v>
      </c>
      <c r="C22" s="37" t="str">
        <f aca="false">IF(C21="","",IFERROR(INDEX(Postlar!$C$5:$C$204,MATCH(C21,Postlar!$A$5:$A$204,0)),""))</f>
        <v/>
      </c>
      <c r="D22" s="37" t="str">
        <f aca="false">IF(D21="","",IFERROR(INDEX(Postlar!$C$5:$C$204,MATCH(D21,Postlar!$A$5:$A$204,0)),""))</f>
        <v>Koʻngilochar</v>
      </c>
      <c r="E22" s="37" t="str">
        <f aca="false">IF(E21="","",IFERROR(INDEX(Postlar!$C$5:$C$204,MATCH(E21,Postlar!$A$5:$A$204,0)),""))</f>
        <v>Sotuv va takliflar</v>
      </c>
      <c r="F22" s="37" t="str">
        <f aca="false">IF(F21="","",IFERROR(INDEX(Postlar!$C$5:$C$204,MATCH(F21,Postlar!$A$5:$A$204,0)),""))</f>
        <v>Ekspertiza va keyslar</v>
      </c>
      <c r="G22" s="38" t="str">
        <f aca="false">IF(G21="","",IFERROR(INDEX(Postlar!$C$5:$C$204,MATCH(G21,Postlar!$A$5:$A$204,0)),""))</f>
        <v/>
      </c>
      <c r="H22" s="38" t="str">
        <f aca="false">IF(H21="","",IFERROR(INDEX(Postlar!$C$5:$C$204,MATCH(H21,Postlar!$A$5:$A$204,0)),""))</f>
        <v/>
      </c>
    </row>
    <row r="23" customFormat="false" ht="43.5" hidden="false" customHeight="true" outlineLevel="0" collapsed="false">
      <c r="A23" s="36" t="s">
        <v>6</v>
      </c>
      <c r="B23" s="39" t="str">
        <f aca="false">IF(B21="","",IFERROR(INDEX(Postlar!$D$5:$D$204,MATCH(B21,Postlar!$A$5:$A$204,0)),""))</f>
        <v>Yozda qaysi mato issiq bermaydi?</v>
      </c>
      <c r="C23" s="39" t="str">
        <f aca="false">IF(C21="","",IFERROR(INDEX(Postlar!$D$5:$D$204,MATCH(C21,Postlar!$A$5:$A$204,0)),""))</f>
        <v/>
      </c>
      <c r="D23" s="39" t="str">
        <f aca="false">IF(D21="","",IFERROR(INDEX(Postlar!$D$5:$D$204,MATCH(D21,Postlar!$A$5:$A$204,0)),""))</f>
        <v>Soʻrovnoma: keyingi kolleksiya rangi</v>
      </c>
      <c r="E23" s="39" t="str">
        <f aca="false">IF(E21="","",IFERROR(INDEX(Postlar!$D$5:$D$204,MATCH(E21,Postlar!$A$5:$A$204,0)),""))</f>
        <v>Oy yakuni: qolgan oʻlchamlar</v>
      </c>
      <c r="F23" s="39" t="str">
        <f aca="false">IF(F21="","",IFERROR(INDEX(Postlar!$D$5:$D$204,MATCH(F21,Postlar!$A$5:$A$204,0)),""))</f>
        <v>Sovgʻa uchun kiyim tanlash boʻyicha maslahat</v>
      </c>
      <c r="G23" s="40" t="str">
        <f aca="false">IF(G21="","",IFERROR(INDEX(Postlar!$D$5:$D$204,MATCH(G21,Postlar!$A$5:$A$204,0)),""))</f>
        <v/>
      </c>
      <c r="H23" s="40" t="str">
        <f aca="false">IF(H21="","",IFERROR(INDEX(Postlar!$D$5:$D$204,MATCH(H21,Postlar!$A$5:$A$204,0)),""))</f>
        <v/>
      </c>
    </row>
    <row r="24" customFormat="false" ht="27.75" hidden="false" customHeight="true" outlineLevel="0" collapsed="false">
      <c r="A24" s="41" t="s">
        <v>173</v>
      </c>
      <c r="B24" s="42" t="str">
        <f aca="false">IF(B21="","",IFERROR(INDEX(Postlar!$G$5:$G$204,MATCH(B21,Postlar!$A$5:$A$204,0))&amp;IF(COUNTIF(Postlar!$A$5:$A$204,B21)&gt;1," (+"&amp;(COUNTIF(Postlar!$A$5:$A$204,B21)-1)&amp;")",""),""))</f>
        <v>Telegram, Instagram</v>
      </c>
      <c r="C24" s="42" t="str">
        <f aca="false">IF(C21="","",IFERROR(INDEX(Postlar!$G$5:$G$204,MATCH(C21,Postlar!$A$5:$A$204,0))&amp;IF(COUNTIF(Postlar!$A$5:$A$204,C21)&gt;1," (+"&amp;(COUNTIF(Postlar!$A$5:$A$204,C21)-1)&amp;")",""),""))</f>
        <v/>
      </c>
      <c r="D24" s="42" t="str">
        <f aca="false">IF(D21="","",IFERROR(INDEX(Postlar!$G$5:$G$204,MATCH(D21,Postlar!$A$5:$A$204,0))&amp;IF(COUNTIF(Postlar!$A$5:$A$204,D21)&gt;1," (+"&amp;(COUNTIF(Postlar!$A$5:$A$204,D21)-1)&amp;")",""),""))</f>
        <v>Instagram, Telegram</v>
      </c>
      <c r="E24" s="42" t="str">
        <f aca="false">IF(E21="","",IFERROR(INDEX(Postlar!$G$5:$G$204,MATCH(E21,Postlar!$A$5:$A$204,0))&amp;IF(COUNTIF(Postlar!$A$5:$A$204,E21)&gt;1," (+"&amp;(COUNTIF(Postlar!$A$5:$A$204,E21)-1)&amp;")",""),""))</f>
        <v>Telegram, Instagram</v>
      </c>
      <c r="F24" s="42" t="str">
        <f aca="false">IF(F21="","",IFERROR(INDEX(Postlar!$G$5:$G$204,MATCH(F21,Postlar!$A$5:$A$204,0))&amp;IF(COUNTIF(Postlar!$A$5:$A$204,F21)&gt;1," (+"&amp;(COUNTIF(Postlar!$A$5:$A$204,F21)-1)&amp;")",""),""))</f>
        <v>Facebook, LinkedIn</v>
      </c>
      <c r="G24" s="43" t="str">
        <f aca="false">IF(G21="","",IFERROR(INDEX(Postlar!$G$5:$G$204,MATCH(G21,Postlar!$A$5:$A$204,0))&amp;IF(COUNTIF(Postlar!$A$5:$A$204,G21)&gt;1," (+"&amp;(COUNTIF(Postlar!$A$5:$A$204,G21)-1)&amp;")",""),""))</f>
        <v/>
      </c>
      <c r="H24" s="43" t="str">
        <f aca="false">IF(H21="","",IFERROR(INDEX(Postlar!$G$5:$G$204,MATCH(H21,Postlar!$A$5:$A$204,0))&amp;IF(COUNTIF(Postlar!$A$5:$A$204,H21)&gt;1," (+"&amp;(COUNTIF(Postlar!$A$5:$A$204,H21)-1)&amp;")",""),""))</f>
        <v/>
      </c>
    </row>
    <row r="25" customFormat="false" ht="18" hidden="false" customHeight="true" outlineLevel="0" collapsed="false">
      <c r="A25" s="33" t="str">
        <f aca="false">IF(AND(MONTH((GridStart+35))&lt;&gt;SelMonth,MONTH((GridStart+35)+6)&lt;&gt;SelMonth),"","Hafta "&amp;INT(((GridStart+35)+3-DATE(YEAR((GridStart+35)+3),1,1))/7)+1)</f>
        <v>Hafta 22</v>
      </c>
      <c r="B25" s="34" t="n">
        <f aca="false">IF(MONTH((GridStart+35))=SelMonth,(GridStart+35),"")</f>
        <v>46538</v>
      </c>
      <c r="C25" s="34" t="str">
        <f aca="false">IF(MONTH((GridStart+36))=SelMonth,(GridStart+36),"")</f>
        <v/>
      </c>
      <c r="D25" s="34" t="str">
        <f aca="false">IF(MONTH((GridStart+37))=SelMonth,(GridStart+37),"")</f>
        <v/>
      </c>
      <c r="E25" s="34" t="str">
        <f aca="false">IF(MONTH((GridStart+38))=SelMonth,(GridStart+38),"")</f>
        <v/>
      </c>
      <c r="F25" s="34" t="str">
        <f aca="false">IF(MONTH((GridStart+39))=SelMonth,(GridStart+39),"")</f>
        <v/>
      </c>
      <c r="G25" s="35" t="str">
        <f aca="false">IF(MONTH((GridStart+40))=SelMonth,(GridStart+40),"")</f>
        <v/>
      </c>
      <c r="H25" s="35" t="str">
        <f aca="false">IF(MONTH((GridStart+41))=SelMonth,(GridStart+41),"")</f>
        <v/>
      </c>
    </row>
    <row r="26" customFormat="false" ht="15" hidden="false" customHeight="true" outlineLevel="0" collapsed="false">
      <c r="A26" s="36" t="s">
        <v>5</v>
      </c>
      <c r="B26" s="37" t="str">
        <f aca="false">IF(B25="","",IFERROR(INDEX(Postlar!$C$5:$C$204,MATCH(B25,Postlar!$A$5:$A$204,0)),""))</f>
        <v>Foydali va ta’limiy</v>
      </c>
      <c r="C26" s="37" t="str">
        <f aca="false">IF(C25="","",IFERROR(INDEX(Postlar!$C$5:$C$204,MATCH(C25,Postlar!$A$5:$A$204,0)),""))</f>
        <v/>
      </c>
      <c r="D26" s="37" t="str">
        <f aca="false">IF(D25="","",IFERROR(INDEX(Postlar!$C$5:$C$204,MATCH(D25,Postlar!$A$5:$A$204,0)),""))</f>
        <v/>
      </c>
      <c r="E26" s="37" t="str">
        <f aca="false">IF(E25="","",IFERROR(INDEX(Postlar!$C$5:$C$204,MATCH(E25,Postlar!$A$5:$A$204,0)),""))</f>
        <v/>
      </c>
      <c r="F26" s="37" t="str">
        <f aca="false">IF(F25="","",IFERROR(INDEX(Postlar!$C$5:$C$204,MATCH(F25,Postlar!$A$5:$A$204,0)),""))</f>
        <v/>
      </c>
      <c r="G26" s="38" t="str">
        <f aca="false">IF(G25="","",IFERROR(INDEX(Postlar!$C$5:$C$204,MATCH(G25,Postlar!$A$5:$A$204,0)),""))</f>
        <v/>
      </c>
      <c r="H26" s="38" t="str">
        <f aca="false">IF(H25="","",IFERROR(INDEX(Postlar!$C$5:$C$204,MATCH(H25,Postlar!$A$5:$A$204,0)),""))</f>
        <v/>
      </c>
    </row>
    <row r="27" customFormat="false" ht="43.5" hidden="false" customHeight="true" outlineLevel="0" collapsed="false">
      <c r="A27" s="36" t="s">
        <v>6</v>
      </c>
      <c r="B27" s="39" t="str">
        <f aca="false">IF(B25="","",IFERROR(INDEX(Postlar!$D$5:$D$204,MATCH(B25,Postlar!$A$5:$A$204,0)),""))</f>
        <v>Yozgi parvarish boʻyicha qoʻllanma</v>
      </c>
      <c r="C27" s="39" t="str">
        <f aca="false">IF(C25="","",IFERROR(INDEX(Postlar!$D$5:$D$204,MATCH(C25,Postlar!$A$5:$A$204,0)),""))</f>
        <v/>
      </c>
      <c r="D27" s="39" t="str">
        <f aca="false">IF(D25="","",IFERROR(INDEX(Postlar!$D$5:$D$204,MATCH(D25,Postlar!$A$5:$A$204,0)),""))</f>
        <v/>
      </c>
      <c r="E27" s="39" t="str">
        <f aca="false">IF(E25="","",IFERROR(INDEX(Postlar!$D$5:$D$204,MATCH(E25,Postlar!$A$5:$A$204,0)),""))</f>
        <v/>
      </c>
      <c r="F27" s="39" t="str">
        <f aca="false">IF(F25="","",IFERROR(INDEX(Postlar!$D$5:$D$204,MATCH(F25,Postlar!$A$5:$A$204,0)),""))</f>
        <v/>
      </c>
      <c r="G27" s="40" t="str">
        <f aca="false">IF(G25="","",IFERROR(INDEX(Postlar!$D$5:$D$204,MATCH(G25,Postlar!$A$5:$A$204,0)),""))</f>
        <v/>
      </c>
      <c r="H27" s="40" t="str">
        <f aca="false">IF(H25="","",IFERROR(INDEX(Postlar!$D$5:$D$204,MATCH(H25,Postlar!$A$5:$A$204,0)),""))</f>
        <v/>
      </c>
    </row>
    <row r="28" customFormat="false" ht="27.75" hidden="false" customHeight="true" outlineLevel="0" collapsed="false">
      <c r="A28" s="41" t="s">
        <v>173</v>
      </c>
      <c r="B28" s="42" t="str">
        <f aca="false">IF(B25="","",IFERROR(INDEX(Postlar!$G$5:$G$204,MATCH(B25,Postlar!$A$5:$A$204,0))&amp;IF(COUNTIF(Postlar!$A$5:$A$204,B25)&gt;1," (+"&amp;(COUNTIF(Postlar!$A$5:$A$204,B25)-1)&amp;")",""),""))</f>
        <v>Telegram, YouTube</v>
      </c>
      <c r="C28" s="42" t="str">
        <f aca="false">IF(C25="","",IFERROR(INDEX(Postlar!$G$5:$G$204,MATCH(C25,Postlar!$A$5:$A$204,0))&amp;IF(COUNTIF(Postlar!$A$5:$A$204,C25)&gt;1," (+"&amp;(COUNTIF(Postlar!$A$5:$A$204,C25)-1)&amp;")",""),""))</f>
        <v/>
      </c>
      <c r="D28" s="42" t="str">
        <f aca="false">IF(D25="","",IFERROR(INDEX(Postlar!$G$5:$G$204,MATCH(D25,Postlar!$A$5:$A$204,0))&amp;IF(COUNTIF(Postlar!$A$5:$A$204,D25)&gt;1," (+"&amp;(COUNTIF(Postlar!$A$5:$A$204,D25)-1)&amp;")",""),""))</f>
        <v/>
      </c>
      <c r="E28" s="42" t="str">
        <f aca="false">IF(E25="","",IFERROR(INDEX(Postlar!$G$5:$G$204,MATCH(E25,Postlar!$A$5:$A$204,0))&amp;IF(COUNTIF(Postlar!$A$5:$A$204,E25)&gt;1," (+"&amp;(COUNTIF(Postlar!$A$5:$A$204,E25)-1)&amp;")",""),""))</f>
        <v/>
      </c>
      <c r="F28" s="42" t="str">
        <f aca="false">IF(F25="","",IFERROR(INDEX(Postlar!$G$5:$G$204,MATCH(F25,Postlar!$A$5:$A$204,0))&amp;IF(COUNTIF(Postlar!$A$5:$A$204,F25)&gt;1," (+"&amp;(COUNTIF(Postlar!$A$5:$A$204,F25)-1)&amp;")",""),""))</f>
        <v/>
      </c>
      <c r="G28" s="43" t="str">
        <f aca="false">IF(G25="","",IFERROR(INDEX(Postlar!$G$5:$G$204,MATCH(G25,Postlar!$A$5:$A$204,0))&amp;IF(COUNTIF(Postlar!$A$5:$A$204,G25)&gt;1," (+"&amp;(COUNTIF(Postlar!$A$5:$A$204,G25)-1)&amp;")",""),""))</f>
        <v/>
      </c>
      <c r="H28" s="43" t="str">
        <f aca="false">IF(H25="","",IFERROR(INDEX(Postlar!$G$5:$G$204,MATCH(H25,Postlar!$A$5:$A$204,0))&amp;IF(COUNTIF(Postlar!$A$5:$A$204,H25)&gt;1," (+"&amp;(COUNTIF(Postlar!$A$5:$A$204,H25)-1)&amp;")",""),""))</f>
        <v/>
      </c>
    </row>
    <row r="30" customFormat="false" ht="15" hidden="false" customHeight="false" outlineLevel="0" collapsed="false">
      <c r="A30" s="3" t="s">
        <v>2</v>
      </c>
    </row>
  </sheetData>
  <sheetProtection sheet="true"/>
  <conditionalFormatting sqref="B5:H8">
    <cfRule type="expression" priority="2" aboveAverage="0" equalAverage="0" bottom="0" percent="0" rank="0" text="" dxfId="19">
      <formula>B$5=""</formula>
    </cfRule>
    <cfRule type="expression" priority="3" aboveAverage="0" equalAverage="0" bottom="0" percent="0" rank="0" text="" dxfId="11">
      <formula>AND(B$6&lt;&gt;"",B$6=INDEX(Pillars,1))</formula>
    </cfRule>
    <cfRule type="expression" priority="4" aboveAverage="0" equalAverage="0" bottom="0" percent="0" rank="0" text="" dxfId="12">
      <formula>AND(B$6&lt;&gt;"",B$6=INDEX(Pillars,2))</formula>
    </cfRule>
    <cfRule type="expression" priority="5" aboveAverage="0" equalAverage="0" bottom="0" percent="0" rank="0" text="" dxfId="13">
      <formula>AND(B$6&lt;&gt;"",B$6=INDEX(Pillars,3))</formula>
    </cfRule>
    <cfRule type="expression" priority="6" aboveAverage="0" equalAverage="0" bottom="0" percent="0" rank="0" text="" dxfId="14">
      <formula>AND(B$6&lt;&gt;"",B$6=INDEX(Pillars,4))</formula>
    </cfRule>
  </conditionalFormatting>
  <conditionalFormatting sqref="B9:H12">
    <cfRule type="expression" priority="7" aboveAverage="0" equalAverage="0" bottom="0" percent="0" rank="0" text="" dxfId="19">
      <formula>B$9=""</formula>
    </cfRule>
    <cfRule type="expression" priority="8" aboveAverage="0" equalAverage="0" bottom="0" percent="0" rank="0" text="" dxfId="11">
      <formula>AND(B$10&lt;&gt;"",B$10=INDEX(Pillars,1))</formula>
    </cfRule>
    <cfRule type="expression" priority="9" aboveAverage="0" equalAverage="0" bottom="0" percent="0" rank="0" text="" dxfId="12">
      <formula>AND(B$10&lt;&gt;"",B$10=INDEX(Pillars,2))</formula>
    </cfRule>
    <cfRule type="expression" priority="10" aboveAverage="0" equalAverage="0" bottom="0" percent="0" rank="0" text="" dxfId="13">
      <formula>AND(B$10&lt;&gt;"",B$10=INDEX(Pillars,3))</formula>
    </cfRule>
    <cfRule type="expression" priority="11" aboveAverage="0" equalAverage="0" bottom="0" percent="0" rank="0" text="" dxfId="14">
      <formula>AND(B$10&lt;&gt;"",B$10=INDEX(Pillars,4))</formula>
    </cfRule>
  </conditionalFormatting>
  <conditionalFormatting sqref="B13:H16">
    <cfRule type="expression" priority="12" aboveAverage="0" equalAverage="0" bottom="0" percent="0" rank="0" text="" dxfId="19">
      <formula>B$13=""</formula>
    </cfRule>
    <cfRule type="expression" priority="13" aboveAverage="0" equalAverage="0" bottom="0" percent="0" rank="0" text="" dxfId="11">
      <formula>AND(B$14&lt;&gt;"",B$14=INDEX(Pillars,1))</formula>
    </cfRule>
    <cfRule type="expression" priority="14" aboveAverage="0" equalAverage="0" bottom="0" percent="0" rank="0" text="" dxfId="12">
      <formula>AND(B$14&lt;&gt;"",B$14=INDEX(Pillars,2))</formula>
    </cfRule>
    <cfRule type="expression" priority="15" aboveAverage="0" equalAverage="0" bottom="0" percent="0" rank="0" text="" dxfId="13">
      <formula>AND(B$14&lt;&gt;"",B$14=INDEX(Pillars,3))</formula>
    </cfRule>
    <cfRule type="expression" priority="16" aboveAverage="0" equalAverage="0" bottom="0" percent="0" rank="0" text="" dxfId="14">
      <formula>AND(B$14&lt;&gt;"",B$14=INDEX(Pillars,4))</formula>
    </cfRule>
  </conditionalFormatting>
  <conditionalFormatting sqref="B17:H20">
    <cfRule type="expression" priority="17" aboveAverage="0" equalAverage="0" bottom="0" percent="0" rank="0" text="" dxfId="19">
      <formula>B$17=""</formula>
    </cfRule>
    <cfRule type="expression" priority="18" aboveAverage="0" equalAverage="0" bottom="0" percent="0" rank="0" text="" dxfId="11">
      <formula>AND(B$18&lt;&gt;"",B$18=INDEX(Pillars,1))</formula>
    </cfRule>
    <cfRule type="expression" priority="19" aboveAverage="0" equalAverage="0" bottom="0" percent="0" rank="0" text="" dxfId="12">
      <formula>AND(B$18&lt;&gt;"",B$18=INDEX(Pillars,2))</formula>
    </cfRule>
    <cfRule type="expression" priority="20" aboveAverage="0" equalAverage="0" bottom="0" percent="0" rank="0" text="" dxfId="13">
      <formula>AND(B$18&lt;&gt;"",B$18=INDEX(Pillars,3))</formula>
    </cfRule>
    <cfRule type="expression" priority="21" aboveAverage="0" equalAverage="0" bottom="0" percent="0" rank="0" text="" dxfId="14">
      <formula>AND(B$18&lt;&gt;"",B$18=INDEX(Pillars,4))</formula>
    </cfRule>
  </conditionalFormatting>
  <conditionalFormatting sqref="B21:H24">
    <cfRule type="expression" priority="22" aboveAverage="0" equalAverage="0" bottom="0" percent="0" rank="0" text="" dxfId="19">
      <formula>B$21=""</formula>
    </cfRule>
    <cfRule type="expression" priority="23" aboveAverage="0" equalAverage="0" bottom="0" percent="0" rank="0" text="" dxfId="11">
      <formula>AND(B$22&lt;&gt;"",B$22=INDEX(Pillars,1))</formula>
    </cfRule>
    <cfRule type="expression" priority="24" aboveAverage="0" equalAverage="0" bottom="0" percent="0" rank="0" text="" dxfId="12">
      <formula>AND(B$22&lt;&gt;"",B$22=INDEX(Pillars,2))</formula>
    </cfRule>
    <cfRule type="expression" priority="25" aboveAverage="0" equalAverage="0" bottom="0" percent="0" rank="0" text="" dxfId="13">
      <formula>AND(B$22&lt;&gt;"",B$22=INDEX(Pillars,3))</formula>
    </cfRule>
    <cfRule type="expression" priority="26" aboveAverage="0" equalAverage="0" bottom="0" percent="0" rank="0" text="" dxfId="14">
      <formula>AND(B$22&lt;&gt;"",B$22=INDEX(Pillars,4))</formula>
    </cfRule>
  </conditionalFormatting>
  <conditionalFormatting sqref="B25:H28">
    <cfRule type="expression" priority="27" aboveAverage="0" equalAverage="0" bottom="0" percent="0" rank="0" text="" dxfId="19">
      <formula>B$25=""</formula>
    </cfRule>
    <cfRule type="expression" priority="28" aboveAverage="0" equalAverage="0" bottom="0" percent="0" rank="0" text="" dxfId="11">
      <formula>AND(B$26&lt;&gt;"",B$26=INDEX(Pillars,1))</formula>
    </cfRule>
    <cfRule type="expression" priority="29" aboveAverage="0" equalAverage="0" bottom="0" percent="0" rank="0" text="" dxfId="12">
      <formula>AND(B$26&lt;&gt;"",B$26=INDEX(Pillars,2))</formula>
    </cfRule>
    <cfRule type="expression" priority="30" aboveAverage="0" equalAverage="0" bottom="0" percent="0" rank="0" text="" dxfId="13">
      <formula>AND(B$26&lt;&gt;"",B$26=INDEX(Pillars,3))</formula>
    </cfRule>
    <cfRule type="expression" priority="31" aboveAverage="0" equalAverage="0" bottom="0" percent="0" rank="0" text="" dxfId="14">
      <formula>AND(B$26&lt;&gt;"",B$26=INDEX(Pillars,4))</formula>
    </cfRule>
  </conditionalFormatting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tr">
        <f aca="false">"Xulosa — "&amp;CHOOSE(SelMonth,"yanvar","fevral","mart","aprel","may","iyun","iyul","avgust","sentabr","oktabr","noyabr","dekabr")&amp;" "&amp;SelYear</f>
        <v>Xulosa — may 2027</v>
      </c>
    </row>
    <row r="2" customFormat="false" ht="15" hidden="false" customHeight="false" outlineLevel="0" collapsed="false">
      <c r="A2" s="3" t="s">
        <v>2</v>
      </c>
    </row>
    <row r="4" customFormat="false" ht="15" hidden="false" customHeight="false" outlineLevel="0" collapsed="false">
      <c r="B4" s="44" t="s">
        <v>174</v>
      </c>
    </row>
    <row r="5" customFormat="false" ht="15" hidden="false" customHeight="false" outlineLevel="0" collapsed="false">
      <c r="B5" s="4" t="s">
        <v>5</v>
      </c>
      <c r="C5" s="4" t="s">
        <v>175</v>
      </c>
      <c r="D5" s="4" t="s">
        <v>0</v>
      </c>
      <c r="E5" s="4" t="s">
        <v>176</v>
      </c>
      <c r="F5" s="4" t="s">
        <v>177</v>
      </c>
    </row>
    <row r="6" customFormat="false" ht="15" hidden="false" customHeight="false" outlineLevel="0" collapsed="false">
      <c r="B6" s="45" t="str">
        <f aca="false">Rubrikalar!B11</f>
        <v>Foydali va ta’limiy</v>
      </c>
      <c r="C6" s="46" t="n">
        <f aca="false">Rubrikalar!C11</f>
        <v>0.4</v>
      </c>
      <c r="D6" s="47" t="n">
        <f aca="false">COUNTIFS(Postlar!$C$5:$C$204,B6,Postlar!$A$5:$A$204,"&gt;="&amp;MonthStart,Postlar!$A$5:$A$204,"&lt;="&amp;MonthEnd)</f>
        <v>9</v>
      </c>
      <c r="E6" s="46" t="n">
        <f aca="false">IF($D$10=0,"",D6/$D$10)</f>
        <v>0.45</v>
      </c>
      <c r="F6" s="48" t="n">
        <f aca="false">IF(E6="","",ROUND((E6-C6)*100,1))</f>
        <v>5</v>
      </c>
    </row>
    <row r="7" customFormat="false" ht="15" hidden="false" customHeight="false" outlineLevel="0" collapsed="false">
      <c r="B7" s="49" t="str">
        <f aca="false">Rubrikalar!B12</f>
        <v>Ekspertiza va keyslar</v>
      </c>
      <c r="C7" s="46" t="n">
        <f aca="false">Rubrikalar!C12</f>
        <v>0.3</v>
      </c>
      <c r="D7" s="47" t="n">
        <f aca="false">COUNTIFS(Postlar!$C$5:$C$204,B7,Postlar!$A$5:$A$204,"&gt;="&amp;MonthStart,Postlar!$A$5:$A$204,"&lt;="&amp;MonthEnd)</f>
        <v>5</v>
      </c>
      <c r="E7" s="46" t="n">
        <f aca="false">IF($D$10=0,"",D7/$D$10)</f>
        <v>0.25</v>
      </c>
      <c r="F7" s="48" t="n">
        <f aca="false">IF(E7="","",ROUND((E7-C7)*100,1))</f>
        <v>-5</v>
      </c>
    </row>
    <row r="8" customFormat="false" ht="15" hidden="false" customHeight="false" outlineLevel="0" collapsed="false">
      <c r="B8" s="50" t="str">
        <f aca="false">Rubrikalar!B13</f>
        <v>Sotuv va takliflar</v>
      </c>
      <c r="C8" s="46" t="n">
        <f aca="false">Rubrikalar!C13</f>
        <v>0.2</v>
      </c>
      <c r="D8" s="47" t="n">
        <f aca="false">COUNTIFS(Postlar!$C$5:$C$204,B8,Postlar!$A$5:$A$204,"&gt;="&amp;MonthStart,Postlar!$A$5:$A$204,"&lt;="&amp;MonthEnd)</f>
        <v>4</v>
      </c>
      <c r="E8" s="46" t="n">
        <f aca="false">IF($D$10=0,"",D8/$D$10)</f>
        <v>0.2</v>
      </c>
      <c r="F8" s="48" t="n">
        <f aca="false">IF(E8="","",ROUND((E8-C8)*100,1))</f>
        <v>0</v>
      </c>
    </row>
    <row r="9" customFormat="false" ht="15" hidden="false" customHeight="false" outlineLevel="0" collapsed="false">
      <c r="B9" s="51" t="str">
        <f aca="false">Rubrikalar!B14</f>
        <v>Koʻngilochar</v>
      </c>
      <c r="C9" s="46" t="n">
        <f aca="false">Rubrikalar!C14</f>
        <v>0.1</v>
      </c>
      <c r="D9" s="47" t="n">
        <f aca="false">COUNTIFS(Postlar!$C$5:$C$204,B9,Postlar!$A$5:$A$204,"&gt;="&amp;MonthStart,Postlar!$A$5:$A$204,"&lt;="&amp;MonthEnd)</f>
        <v>2</v>
      </c>
      <c r="E9" s="46" t="n">
        <f aca="false">IF($D$10=0,"",D9/$D$10)</f>
        <v>0.1</v>
      </c>
      <c r="F9" s="48" t="n">
        <f aca="false">IF(E9="","",ROUND((E9-C9)*100,1))</f>
        <v>0</v>
      </c>
    </row>
    <row r="10" customFormat="false" ht="15" hidden="false" customHeight="false" outlineLevel="0" collapsed="false">
      <c r="B10" s="52" t="s">
        <v>112</v>
      </c>
      <c r="C10" s="23" t="n">
        <f aca="false">SUM(C6:C9)</f>
        <v>1</v>
      </c>
      <c r="D10" s="4" t="n">
        <f aca="false">SUM(D6:D9)</f>
        <v>20</v>
      </c>
      <c r="E10" s="23" t="n">
        <f aca="false">IF(D10=0,"",SUM(E6:E9))</f>
        <v>1</v>
      </c>
      <c r="F10" s="4"/>
    </row>
    <row r="12" customFormat="false" ht="15" hidden="false" customHeight="false" outlineLevel="0" collapsed="false">
      <c r="B12" s="44" t="s">
        <v>178</v>
      </c>
      <c r="D12" s="44" t="s">
        <v>179</v>
      </c>
    </row>
    <row r="13" customFormat="false" ht="15" hidden="false" customHeight="false" outlineLevel="0" collapsed="false">
      <c r="B13" s="4" t="s">
        <v>115</v>
      </c>
      <c r="C13" s="4" t="s">
        <v>0</v>
      </c>
      <c r="D13" s="4" t="s">
        <v>10</v>
      </c>
      <c r="E13" s="4" t="s">
        <v>0</v>
      </c>
    </row>
    <row r="14" customFormat="false" ht="15" hidden="false" customHeight="false" outlineLevel="0" collapsed="false">
      <c r="B14" s="53" t="str">
        <f aca="false">Rubrikalar!C19</f>
        <v>Telegram</v>
      </c>
      <c r="C14" s="47" t="n">
        <f aca="false">SUMPRODUCT(ISNUMBER(SEARCH(","&amp;B14&amp;",",","&amp;SUBSTITUTE(Postlar!$G$5:$G$204,", ",",")&amp;","))*(Postlar!$A$5:$A$204&gt;=MonthStart)*(Postlar!$A$5:$A$204&lt;=MonthEnd))</f>
        <v>12</v>
      </c>
      <c r="D14" s="24" t="str">
        <f aca="false">Rubrikalar!D19</f>
        <v>Qoralama</v>
      </c>
      <c r="E14" s="47" t="n">
        <f aca="false">COUNTIFS(Postlar!$H$5:$H$204,D14,Postlar!$A$5:$A$204,"&gt;="&amp;MonthStart,Postlar!$A$5:$A$204,"&lt;="&amp;MonthEnd)</f>
        <v>5</v>
      </c>
    </row>
    <row r="15" customFormat="false" ht="15" hidden="false" customHeight="false" outlineLevel="0" collapsed="false">
      <c r="B15" s="53" t="str">
        <f aca="false">Rubrikalar!C20</f>
        <v>Instagram</v>
      </c>
      <c r="C15" s="47" t="n">
        <f aca="false">SUMPRODUCT(ISNUMBER(SEARCH(","&amp;B15&amp;",",","&amp;SUBSTITUTE(Postlar!$G$5:$G$204,", ",",")&amp;","))*(Postlar!$A$5:$A$204&gt;=MonthStart)*(Postlar!$A$5:$A$204&lt;=MonthEnd))</f>
        <v>11</v>
      </c>
      <c r="D15" s="54" t="str">
        <f aca="false">Rubrikalar!D20</f>
        <v>Tayyor</v>
      </c>
      <c r="E15" s="47" t="n">
        <f aca="false">COUNTIFS(Postlar!$H$5:$H$204,D15,Postlar!$A$5:$A$204,"&gt;="&amp;MonthStart,Postlar!$A$5:$A$204,"&lt;="&amp;MonthEnd)</f>
        <v>5</v>
      </c>
    </row>
    <row r="16" customFormat="false" ht="15" hidden="false" customHeight="false" outlineLevel="0" collapsed="false">
      <c r="B16" s="53" t="str">
        <f aca="false">Rubrikalar!C21</f>
        <v>Facebook</v>
      </c>
      <c r="C16" s="47" t="n">
        <f aca="false">SUMPRODUCT(ISNUMBER(SEARCH(","&amp;B16&amp;",",","&amp;SUBSTITUTE(Postlar!$G$5:$G$204,", ",",")&amp;","))*(Postlar!$A$5:$A$204&gt;=MonthStart)*(Postlar!$A$5:$A$204&lt;=MonthEnd))</f>
        <v>5</v>
      </c>
      <c r="D16" s="55" t="str">
        <f aca="false">Rubrikalar!D21</f>
        <v>Rejalashtirilgan</v>
      </c>
      <c r="E16" s="47" t="n">
        <f aca="false">COUNTIFS(Postlar!$H$5:$H$204,D16,Postlar!$A$5:$A$204,"&gt;="&amp;MonthStart,Postlar!$A$5:$A$204,"&lt;="&amp;MonthEnd)</f>
        <v>5</v>
      </c>
    </row>
    <row r="17" customFormat="false" ht="15" hidden="false" customHeight="false" outlineLevel="0" collapsed="false">
      <c r="B17" s="53" t="str">
        <f aca="false">Rubrikalar!C22</f>
        <v>TikTok</v>
      </c>
      <c r="C17" s="47" t="n">
        <f aca="false">SUMPRODUCT(ISNUMBER(SEARCH(","&amp;B17&amp;",",","&amp;SUBSTITUTE(Postlar!$G$5:$G$204,", ",",")&amp;","))*(Postlar!$A$5:$A$204&gt;=MonthStart)*(Postlar!$A$5:$A$204&lt;=MonthEnd))</f>
        <v>2</v>
      </c>
      <c r="D17" s="56" t="str">
        <f aca="false">Rubrikalar!D22</f>
        <v>Chop etilgan</v>
      </c>
      <c r="E17" s="47" t="n">
        <f aca="false">COUNTIFS(Postlar!$H$5:$H$204,D17,Postlar!$A$5:$A$204,"&gt;="&amp;MonthStart,Postlar!$A$5:$A$204,"&lt;="&amp;MonthEnd)</f>
        <v>5</v>
      </c>
    </row>
    <row r="18" customFormat="false" ht="15" hidden="false" customHeight="false" outlineLevel="0" collapsed="false">
      <c r="B18" s="53" t="str">
        <f aca="false">Rubrikalar!C23</f>
        <v>Threads</v>
      </c>
      <c r="C18" s="47" t="n">
        <f aca="false">SUMPRODUCT(ISNUMBER(SEARCH(","&amp;B18&amp;",",","&amp;SUBSTITUTE(Postlar!$G$5:$G$204,", ",",")&amp;","))*(Postlar!$A$5:$A$204&gt;=MonthStart)*(Postlar!$A$5:$A$204&lt;=MonthEnd))</f>
        <v>2</v>
      </c>
    </row>
    <row r="19" customFormat="false" ht="15" hidden="false" customHeight="false" outlineLevel="0" collapsed="false">
      <c r="B19" s="53" t="str">
        <f aca="false">Rubrikalar!C24</f>
        <v>LinkedIn</v>
      </c>
      <c r="C19" s="47" t="n">
        <f aca="false">SUMPRODUCT(ISNUMBER(SEARCH(","&amp;B19&amp;",",","&amp;SUBSTITUTE(Postlar!$G$5:$G$204,", ",",")&amp;","))*(Postlar!$A$5:$A$204&gt;=MonthStart)*(Postlar!$A$5:$A$204&lt;=MonthEnd))</f>
        <v>3</v>
      </c>
    </row>
    <row r="20" customFormat="false" ht="15" hidden="false" customHeight="false" outlineLevel="0" collapsed="false">
      <c r="B20" s="53" t="str">
        <f aca="false">Rubrikalar!C25</f>
        <v>YouTube</v>
      </c>
      <c r="C20" s="47" t="n">
        <f aca="false">SUMPRODUCT(ISNUMBER(SEARCH(","&amp;B20&amp;",",","&amp;SUBSTITUTE(Postlar!$G$5:$G$204,", ",",")&amp;","))*(Postlar!$A$5:$A$204&gt;=MonthStart)*(Postlar!$A$5:$A$204&lt;=MonthEnd))</f>
        <v>3</v>
      </c>
    </row>
    <row r="21" customFormat="false" ht="15" hidden="false" customHeight="false" outlineLevel="0" collapsed="false">
      <c r="B21" s="52" t="s">
        <v>180</v>
      </c>
      <c r="C21" s="4" t="n">
        <f aca="false">SUM(C14:C20)</f>
        <v>38</v>
      </c>
      <c r="D21" s="52" t="s">
        <v>112</v>
      </c>
      <c r="E21" s="4" t="n">
        <f aca="false">SUM(E14:E20)</f>
        <v>20</v>
      </c>
    </row>
    <row r="22" customFormat="false" ht="15" hidden="false" customHeight="false" outlineLevel="0" collapsed="false">
      <c r="B22" s="3" t="s">
        <v>181</v>
      </c>
    </row>
    <row r="24" customFormat="false" ht="15" hidden="false" customHeight="false" outlineLevel="0" collapsed="false">
      <c r="B24" s="44" t="s">
        <v>182</v>
      </c>
    </row>
    <row r="25" customFormat="false" ht="15" hidden="false" customHeight="true" outlineLevel="0" collapsed="false">
      <c r="B25" s="4" t="s">
        <v>183</v>
      </c>
      <c r="C25" s="4" t="s">
        <v>184</v>
      </c>
      <c r="D25" s="4"/>
      <c r="E25" s="4" t="s">
        <v>185</v>
      </c>
      <c r="F25" s="4"/>
    </row>
    <row r="26" customFormat="false" ht="36" hidden="false" customHeight="true" outlineLevel="0" collapsed="false">
      <c r="B26" s="57" t="s">
        <v>186</v>
      </c>
      <c r="C26" s="58" t="s">
        <v>187</v>
      </c>
      <c r="D26" s="58"/>
      <c r="E26" s="58" t="s">
        <v>188</v>
      </c>
      <c r="F26" s="58"/>
    </row>
    <row r="27" customFormat="false" ht="36" hidden="false" customHeight="true" outlineLevel="0" collapsed="false">
      <c r="B27" s="57" t="s">
        <v>189</v>
      </c>
      <c r="C27" s="58" t="s">
        <v>190</v>
      </c>
      <c r="D27" s="58"/>
      <c r="E27" s="58" t="s">
        <v>191</v>
      </c>
      <c r="F27" s="58"/>
    </row>
    <row r="28" customFormat="false" ht="36" hidden="false" customHeight="true" outlineLevel="0" collapsed="false">
      <c r="B28" s="57" t="s">
        <v>192</v>
      </c>
      <c r="C28" s="58" t="s">
        <v>193</v>
      </c>
      <c r="D28" s="58"/>
      <c r="E28" s="58" t="s">
        <v>194</v>
      </c>
      <c r="F28" s="58"/>
    </row>
    <row r="29" customFormat="false" ht="36" hidden="false" customHeight="true" outlineLevel="0" collapsed="false">
      <c r="B29" s="57" t="s">
        <v>195</v>
      </c>
      <c r="C29" s="58" t="s">
        <v>196</v>
      </c>
      <c r="D29" s="58"/>
      <c r="E29" s="58" t="s">
        <v>197</v>
      </c>
      <c r="F29" s="58"/>
    </row>
    <row r="30" customFormat="false" ht="15" hidden="false" customHeight="false" outlineLevel="0" collapsed="false">
      <c r="B30" s="3" t="s">
        <v>198</v>
      </c>
    </row>
  </sheetData>
  <sheetProtection sheet="true"/>
  <mergeCells count="10"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2026-10-24T19:38:21Z</dcterms:created>
  <dc:creator>openpyxl</dc:creator>
  <dc:description/>
  <dc:language>vi-VN</dc:language>
  <cp:lastModifiedBy/>
  <dcterms:modified xsi:type="dcterms:W3CDTF">2026-10-24T19:38:22Z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