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gistro diario" sheetId="1" state="visible" r:id="rId3"/>
    <sheet name="Resumen mensual" sheetId="2" state="visible" r:id="rId4"/>
  </sheets>
  <definedNames>
    <definedName function="false" hidden="false" localSheetId="0" name="_xlnm.Print_Area" vbProcedure="false">'Registro diario'!$A$1:$K$89</definedName>
    <definedName function="false" hidden="false" localSheetId="1" name="_xlnm.Print_Area" vbProcedure="false">'Resumen mensual'!$A$1:$J$38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<sst xmlns="http://schemas.openxmlformats.org/spreadsheetml/2006/main" count="216" uniqueCount="92">
  <si>
    <t xml:space="preserve">Registro diario de jornada</t>
  </si>
  <si>
    <t xml:space="preserve">Ejemplo hipotético — orova.vn</t>
  </si>
  <si>
    <t xml:space="preserve">Mes (día 1):</t>
  </si>
  <si>
    <t xml:space="preserve">Una fila por persona y día. Amarillo = se escribe a mano; gris = cálculo automático (bloqueado, sin contraseña).</t>
  </si>
  <si>
    <t xml:space="preserve">Horas efectivas = salida − entrada − pausas no computables (ej.: 19:00 − 09:00 − 2 h de pausa = 8 h).</t>
  </si>
  <si>
    <t xml:space="preserve">Turno que pasa de medianoche: MOD(salida − entrada; 1) (ej.: 22:00 → 02:00 = 4 h).</t>
  </si>
  <si>
    <t xml:space="preserve">Conservación 4 años y a disposición de las personas trabajadoras, sus representantes legales y la Inspección (art. 34.9 ET) — compruébalo en boe.es.</t>
  </si>
  <si>
    <t xml:space="preserve">Fecha</t>
  </si>
  <si>
    <t xml:space="preserve">Día</t>
  </si>
  <si>
    <t xml:space="preserve">Persona</t>
  </si>
  <si>
    <t xml:space="preserve">Hora de
entrada</t>
  </si>
  <si>
    <t xml:space="preserve">Hora de
salida</t>
  </si>
  <si>
    <t xml:space="preserve">Pausa
(inicio)</t>
  </si>
  <si>
    <t xml:space="preserve">Pausa
(fin)</t>
  </si>
  <si>
    <t xml:space="preserve">Pausas no
computables</t>
  </si>
  <si>
    <t xml:space="preserve">Horas
efectivas</t>
  </si>
  <si>
    <t xml:space="preserve">Validación /
rectificación</t>
  </si>
  <si>
    <t xml:space="preserve">Observaciones</t>
  </si>
  <si>
    <t xml:space="preserve">Lucía Moreno Gil</t>
  </si>
  <si>
    <t xml:space="preserve">Validado</t>
  </si>
  <si>
    <t xml:space="preserve">Turno partido: 09:00–13:30 y 15:30–19:00 = 8 h</t>
  </si>
  <si>
    <t xml:space="preserve">Retraso a la entrada (incidencia de transporte)</t>
  </si>
  <si>
    <t xml:space="preserve">Rectificación solicitada</t>
  </si>
  <si>
    <t xml:space="preserve">Olvido de la salida: propone 19:00 (pendiente de aprobar)</t>
  </si>
  <si>
    <t xml:space="preserve">Pendiente de validar</t>
  </si>
  <si>
    <t xml:space="preserve">Total del mes — Lucía Moreno Gil</t>
  </si>
  <si>
    <t xml:space="preserve">Javier Ortega Ruiz</t>
  </si>
  <si>
    <t xml:space="preserve">Rectificación aprobada</t>
  </si>
  <si>
    <t xml:space="preserve">Aprobada el 10/02: salida 15:34 añadida, marca original conservada</t>
  </si>
  <si>
    <t xml:space="preserve">Turno nocturno puntual 22:00–02:00: recargo según su convenio</t>
  </si>
  <si>
    <t xml:space="preserve">Retraso a la entrada</t>
  </si>
  <si>
    <t xml:space="preserve">Domingo trabajado 08:00–14:00: recargo o descanso según su convenio</t>
  </si>
  <si>
    <t xml:space="preserve">Total del mes — Javier Ortega Ruiz</t>
  </si>
  <si>
    <t xml:space="preserve">Ana Delgado Ríos</t>
  </si>
  <si>
    <t xml:space="preserve">Permiso retribuido justificado (sin fichaje)</t>
  </si>
  <si>
    <t xml:space="preserve">Salida anticipada autorizada</t>
  </si>
  <si>
    <t xml:space="preserve">Total del mes — Ana Delgado Ríos</t>
  </si>
  <si>
    <t xml:space="preserve">Filas libres para añadir registros (copia el formato de las filas de arriba)</t>
  </si>
  <si>
    <t xml:space="preserve">Total del mes (todas las personas)</t>
  </si>
  <si>
    <t xml:space="preserve">La ley exige como mínimo la hora de inicio y de finalización de cada jornada; el resto de columnas ayuda a leerlo y revisarlo.</t>
  </si>
  <si>
    <t xml:space="preserve">Olvidos: no sobrescribas la hora. Marca «Rectificación solicitada», anota la hora real y el motivo, y conserva el dato original cuando el responsable lo apruebe.</t>
  </si>
  <si>
    <t xml:space="preserve">Qué pausas computan lo fija tu convenio colectivo o el acuerdo interno. Nombres y horas: ejemplo hipotético. El archivo solo cuenta horas, no calcula salarios.</t>
  </si>
  <si>
    <t xml:space="preserve">Resumen mensual de jornada por persona</t>
  </si>
  <si>
    <t xml:space="preserve">Mes:</t>
  </si>
  <si>
    <t xml:space="preserve">–</t>
  </si>
  <si>
    <t xml:space="preserve">Festivos del mes:</t>
  </si>
  <si>
    <t xml:space="preserve">Escribe las fechas (dd/mm/aaaa) si las hay.</t>
  </si>
  <si>
    <t xml:space="preserve">Días laborables:</t>
  </si>
  <si>
    <t xml:space="preserve">lun–vie, sin los festivos indicados</t>
  </si>
  <si>
    <t xml:space="preserve">ID</t>
  </si>
  <si>
    <t xml:space="preserve">Nombre</t>
  </si>
  <si>
    <t xml:space="preserve">DNI / NIE</t>
  </si>
  <si>
    <t xml:space="preserve">Jornada teórica
(h/mes)</t>
  </si>
  <si>
    <t xml:space="preserve">Horas
ordinarias</t>
  </si>
  <si>
    <t xml:space="preserve">Horas
extra</t>
  </si>
  <si>
    <t xml:space="preserve">Pausas
computables</t>
  </si>
  <si>
    <t xml:space="preserve">Retrasos
(a la entrada)</t>
  </si>
  <si>
    <t xml:space="preserve">Bolsa de
compensación</t>
  </si>
  <si>
    <t xml:space="preserve">Firma / validación
(fecha)</t>
  </si>
  <si>
    <t xml:space="preserve">E-001</t>
  </si>
  <si>
    <t xml:space="preserve">12345678Z</t>
  </si>
  <si>
    <t xml:space="preserve">E-002</t>
  </si>
  <si>
    <t xml:space="preserve">X1234567L</t>
  </si>
  <si>
    <t xml:space="preserve">E-003</t>
  </si>
  <si>
    <t xml:space="preserve">00000000T</t>
  </si>
  <si>
    <t xml:space="preserve">Total</t>
  </si>
  <si>
    <t xml:space="preserve">Datos pactados por persona (rellena según contrato y convenio; misma fila que el resumen)</t>
  </si>
  <si>
    <t xml:space="preserve">Tipo de
jornada</t>
  </si>
  <si>
    <t xml:space="preserve">Jornada semanal
pactada (h)</t>
  </si>
  <si>
    <t xml:space="preserve">Hora de inicio
pactada</t>
  </si>
  <si>
    <t xml:space="preserve">Tolerancia de
retraso (min)</t>
  </si>
  <si>
    <t xml:space="preserve">Pausa computable
por jornada &gt; 6 h</t>
  </si>
  <si>
    <t xml:space="preserve">Ausencias
justificadas (h)</t>
  </si>
  <si>
    <t xml:space="preserve">Destino de las
horas extra</t>
  </si>
  <si>
    <t xml:space="preserve">Saldo anterior
de la bolsa (h)</t>
  </si>
  <si>
    <t xml:space="preserve">Partida</t>
  </si>
  <si>
    <t xml:space="preserve">Pago en nómina</t>
  </si>
  <si>
    <t xml:space="preserve">Continuada</t>
  </si>
  <si>
    <t xml:space="preserve">Descanso compensatorio</t>
  </si>
  <si>
    <t xml:space="preserve">Tiempo parcial</t>
  </si>
  <si>
    <t xml:space="preserve">Recargo o descanso equivalente</t>
  </si>
  <si>
    <t xml:space="preserve">Según su convenio</t>
  </si>
  <si>
    <t xml:space="preserve">Horas extraordinarias</t>
  </si>
  <si>
    <t xml:space="preserve">Nocturnidad</t>
  </si>
  <si>
    <t xml:space="preserve">Domingos y festivos trabajados</t>
  </si>
  <si>
    <t xml:space="preserve">Recargos: copia en la tabla de arriba lo que diga tu convenio; el archivo no aplica recargos ni coeficientes, solo cuenta horas.</t>
  </si>
  <si>
    <t xml:space="preserve">Jornada teórica = días laborables × jornada semanal pactada / 5 − ausencias justificadas.</t>
  </si>
  <si>
    <t xml:space="preserve">Horas ordinarias = horas efectivas registradas hasta la jornada teórica; horas extra = el exceso sobre ella (revísalo con tu convenio y la distribución irregular pactada).</t>
  </si>
  <si>
    <t xml:space="preserve">Horas extra compensadas con descanso: dentro de los cuatro meses siguientes (art. 35.1 ET) — compruébalo en boe.es. Tiempo parcial: sin horas extra salvo fuerza mayor (art. 12.4.c ET).</t>
  </si>
  <si>
    <t xml:space="preserve">Retrasos: minutos de entrada posteriores a la hora pactada más la tolerancia, solo lun–vie. Los registros «Pendiente» no suman hasta aprobar la rectificación.</t>
  </si>
  <si>
    <t xml:space="preserve">Ejemplo hipotético: nombres, documentos y horas inventados. El archivo solo cuenta horas, no calcula salarios.</t>
  </si>
  <si>
    <t xml:space="preserve">Revisado por (responsable): ______________     Fecha: __/__/____     Firma: ______________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</si>
</sst>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hh:mm"/>
    <numFmt numFmtId="167" formatCode="h:mm"/>
    <numFmt numFmtId="168" formatCode="[h]:mm"/>
    <numFmt numFmtId="169" formatCode="0"/>
    <numFmt numFmtId="170" formatCode="0.0"/>
  </numFmts>
  <fonts count="12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7F7F7F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C0006"/>
        <sz val="10"/>
      </font>
    </dxf>
    <dxf>
      <font>
        <name val="Arial"/>
        <charset val="1"/>
        <family val="0"/>
        <b val="1"/>
        <color rgb="FF7F6000"/>
        <sz val="10"/>
      </font>
    </dxf>
    <dxf>
      <fill>
        <patternFill>
          <bgColor rgb="FFD9DDE3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5"/>
    <col collapsed="false" customWidth="true" hidden="false" outlineLevel="0" max="3" min="3" style="0" width="19"/>
    <col collapsed="false" customWidth="true" hidden="false" outlineLevel="0" max="4" min="4" style="0" width="10.51"/>
    <col collapsed="false" customWidth="true" hidden="false" outlineLevel="0" max="5" min="5" style="0" width="9"/>
    <col collapsed="false" customWidth="true" hidden="false" outlineLevel="0" max="7" min="6" style="0" width="8"/>
    <col collapsed="false" customWidth="true" hidden="false" outlineLevel="0" max="8" min="8" style="0" width="11"/>
    <col collapsed="false" customWidth="true" hidden="false" outlineLevel="0" max="9" min="9" style="0" width="9"/>
    <col collapsed="false" customWidth="true" hidden="false" outlineLevel="0" max="10" min="10" style="0" width="21"/>
    <col collapsed="false" customWidth="true" hidden="false" outlineLevel="0" max="11" min="11" style="0" width="52"/>
  </cols>
  <sheetData>
    <row r="1" customFormat="false" ht="17.35" hidden="false" customHeight="false" outlineLevel="0" collapsed="false">
      <c r="A1" s="1" t="s">
        <v>0</v>
      </c>
      <c r="I1" s="2" t="s">
        <v>1</v>
      </c>
    </row>
    <row r="2" customFormat="false" ht="15" hidden="false" customHeight="false" outlineLevel="0" collapsed="false">
      <c r="A2" s="3" t="s">
        <v>2</v>
      </c>
      <c r="B2" s="3"/>
      <c r="C2" s="4" t="n">
        <v>46054</v>
      </c>
      <c r="D2" s="5" t="n">
        <f aca="false">EOMONTH(C2,0)</f>
        <v>46081</v>
      </c>
      <c r="F2" s="6" t="s">
        <v>3</v>
      </c>
    </row>
    <row r="3" customFormat="false" ht="15" hidden="false" customHeight="false" outlineLevel="0" collapsed="false">
      <c r="F3" s="6" t="s">
        <v>4</v>
      </c>
    </row>
    <row r="4" customFormat="false" ht="15" hidden="false" customHeight="false" outlineLevel="0" collapsed="false">
      <c r="F4" s="6" t="s">
        <v>5</v>
      </c>
    </row>
    <row r="5" customFormat="false" ht="15" hidden="false" customHeight="false" outlineLevel="0" collapsed="false">
      <c r="F5" s="6" t="s">
        <v>6</v>
      </c>
    </row>
    <row r="6" customFormat="false" ht="31.5" hidden="false" customHeight="true" outlineLevel="0" collapsed="false">
      <c r="A6" s="7" t="s">
        <v>7</v>
      </c>
      <c r="B6" s="8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7" t="s">
        <v>13</v>
      </c>
      <c r="H6" s="8" t="s">
        <v>14</v>
      </c>
      <c r="I6" s="8" t="s">
        <v>15</v>
      </c>
      <c r="J6" s="7" t="s">
        <v>16</v>
      </c>
      <c r="K6" s="7" t="s">
        <v>17</v>
      </c>
    </row>
    <row r="7" customFormat="false" ht="15" hidden="false" customHeight="false" outlineLevel="0" collapsed="false">
      <c r="A7" s="9" t="n">
        <v>46055</v>
      </c>
      <c r="B7" s="10" t="str">
        <f aca="false">IF(A7="","",CHOOSE(WEEKDAY(A7),"dom","lun","mar","mié","jue","vie","sáb"))</f>
        <v>lun</v>
      </c>
      <c r="C7" s="11" t="s">
        <v>18</v>
      </c>
      <c r="D7" s="12" t="n">
        <v>0.373611111111111</v>
      </c>
      <c r="E7" s="12" t="n">
        <v>0.795833333333333</v>
      </c>
      <c r="F7" s="12" t="n">
        <v>0.5625</v>
      </c>
      <c r="G7" s="12" t="n">
        <v>0.645833333333333</v>
      </c>
      <c r="H7" s="13" t="n">
        <f aca="false">IF(OR(F7="",G7=""),IF(D7="","",0),MOD(G7-F7,1))</f>
        <v>0.0833333333333333</v>
      </c>
      <c r="I7" s="14" t="n">
        <f aca="false">IF(OR(C7="",D7=""),"",IF(E7="","Pendiente",MOD(E7-D7,1)-H7))</f>
        <v>0.338888888888889</v>
      </c>
      <c r="J7" s="11" t="s">
        <v>19</v>
      </c>
      <c r="K7" s="11"/>
    </row>
    <row r="8" customFormat="false" ht="15" hidden="false" customHeight="false" outlineLevel="0" collapsed="false">
      <c r="A8" s="9" t="n">
        <v>46056</v>
      </c>
      <c r="B8" s="10" t="str">
        <f aca="false">IF(A8="","",CHOOSE(WEEKDAY(A8),"dom","lun","mar","mié","jue","vie","sáb"))</f>
        <v>mar</v>
      </c>
      <c r="C8" s="11" t="s">
        <v>18</v>
      </c>
      <c r="D8" s="12" t="n">
        <v>0.375</v>
      </c>
      <c r="E8" s="12" t="n">
        <v>0.791666666666667</v>
      </c>
      <c r="F8" s="12" t="n">
        <v>0.5625</v>
      </c>
      <c r="G8" s="12" t="n">
        <v>0.645833333333333</v>
      </c>
      <c r="H8" s="13" t="n">
        <f aca="false">IF(OR(F8="",G8=""),IF(D8="","",0),MOD(G8-F8,1))</f>
        <v>0.0833333333333333</v>
      </c>
      <c r="I8" s="14" t="n">
        <f aca="false">IF(OR(C8="",D8=""),"",IF(E8="","Pendiente",MOD(E8-D8,1)-H8))</f>
        <v>0.333333333333333</v>
      </c>
      <c r="J8" s="11" t="s">
        <v>19</v>
      </c>
      <c r="K8" s="11" t="s">
        <v>20</v>
      </c>
    </row>
    <row r="9" customFormat="false" ht="15" hidden="false" customHeight="false" outlineLevel="0" collapsed="false">
      <c r="A9" s="9" t="n">
        <v>46057</v>
      </c>
      <c r="B9" s="10" t="str">
        <f aca="false">IF(A9="","",CHOOSE(WEEKDAY(A9),"dom","lun","mar","mié","jue","vie","sáb"))</f>
        <v>mié</v>
      </c>
      <c r="C9" s="11" t="s">
        <v>18</v>
      </c>
      <c r="D9" s="12" t="n">
        <v>0.375694444444444</v>
      </c>
      <c r="E9" s="12" t="n">
        <v>0.79375</v>
      </c>
      <c r="F9" s="12" t="n">
        <v>0.5625</v>
      </c>
      <c r="G9" s="12" t="n">
        <v>0.645833333333333</v>
      </c>
      <c r="H9" s="13" t="n">
        <f aca="false">IF(OR(F9="",G9=""),IF(D9="","",0),MOD(G9-F9,1))</f>
        <v>0.0833333333333333</v>
      </c>
      <c r="I9" s="14" t="n">
        <f aca="false">IF(OR(C9="",D9=""),"",IF(E9="","Pendiente",MOD(E9-D9,1)-H9))</f>
        <v>0.334722222222222</v>
      </c>
      <c r="J9" s="11" t="s">
        <v>19</v>
      </c>
      <c r="K9" s="11"/>
    </row>
    <row r="10" customFormat="false" ht="15" hidden="false" customHeight="false" outlineLevel="0" collapsed="false">
      <c r="A10" s="9" t="n">
        <v>46058</v>
      </c>
      <c r="B10" s="10" t="str">
        <f aca="false">IF(A10="","",CHOOSE(WEEKDAY(A10),"dom","lun","mar","mié","jue","vie","sáb"))</f>
        <v>jue</v>
      </c>
      <c r="C10" s="11" t="s">
        <v>18</v>
      </c>
      <c r="D10" s="12" t="n">
        <v>0.372916666666667</v>
      </c>
      <c r="E10" s="12" t="n">
        <v>0.797222222222222</v>
      </c>
      <c r="F10" s="12" t="n">
        <v>0.5625</v>
      </c>
      <c r="G10" s="12" t="n">
        <v>0.645833333333333</v>
      </c>
      <c r="H10" s="13" t="n">
        <f aca="false">IF(OR(F10="",G10=""),IF(D10="","",0),MOD(G10-F10,1))</f>
        <v>0.0833333333333333</v>
      </c>
      <c r="I10" s="14" t="n">
        <f aca="false">IF(OR(C10="",D10=""),"",IF(E10="","Pendiente",MOD(E10-D10,1)-H10))</f>
        <v>0.340972222222222</v>
      </c>
      <c r="J10" s="11" t="s">
        <v>19</v>
      </c>
      <c r="K10" s="11"/>
    </row>
    <row r="11" customFormat="false" ht="15" hidden="false" customHeight="false" outlineLevel="0" collapsed="false">
      <c r="A11" s="9" t="n">
        <v>46059</v>
      </c>
      <c r="B11" s="10" t="str">
        <f aca="false">IF(A11="","",CHOOSE(WEEKDAY(A11),"dom","lun","mar","mié","jue","vie","sáb"))</f>
        <v>vie</v>
      </c>
      <c r="C11" s="11" t="s">
        <v>18</v>
      </c>
      <c r="D11" s="12" t="n">
        <v>0.377777777777778</v>
      </c>
      <c r="E11" s="12" t="n">
        <v>0.791666666666667</v>
      </c>
      <c r="F11" s="12" t="n">
        <v>0.5625</v>
      </c>
      <c r="G11" s="12" t="n">
        <v>0.645833333333333</v>
      </c>
      <c r="H11" s="13" t="n">
        <f aca="false">IF(OR(F11="",G11=""),IF(D11="","",0),MOD(G11-F11,1))</f>
        <v>0.0833333333333333</v>
      </c>
      <c r="I11" s="14" t="n">
        <f aca="false">IF(OR(C11="",D11=""),"",IF(E11="","Pendiente",MOD(E11-D11,1)-H11))</f>
        <v>0.330555555555556</v>
      </c>
      <c r="J11" s="11" t="s">
        <v>19</v>
      </c>
      <c r="K11" s="11"/>
    </row>
    <row r="12" customFormat="false" ht="15" hidden="false" customHeight="false" outlineLevel="0" collapsed="false">
      <c r="A12" s="9" t="n">
        <v>46062</v>
      </c>
      <c r="B12" s="10" t="str">
        <f aca="false">IF(A12="","",CHOOSE(WEEKDAY(A12),"dom","lun","mar","mié","jue","vie","sáb"))</f>
        <v>lun</v>
      </c>
      <c r="C12" s="11" t="s">
        <v>18</v>
      </c>
      <c r="D12" s="12" t="n">
        <v>0.377083333333333</v>
      </c>
      <c r="E12" s="12" t="n">
        <v>0.793055555555556</v>
      </c>
      <c r="F12" s="12" t="n">
        <v>0.5625</v>
      </c>
      <c r="G12" s="12" t="n">
        <v>0.645833333333333</v>
      </c>
      <c r="H12" s="13" t="n">
        <f aca="false">IF(OR(F12="",G12=""),IF(D12="","",0),MOD(G12-F12,1))</f>
        <v>0.0833333333333333</v>
      </c>
      <c r="I12" s="14" t="n">
        <f aca="false">IF(OR(C12="",D12=""),"",IF(E12="","Pendiente",MOD(E12-D12,1)-H12))</f>
        <v>0.332638888888889</v>
      </c>
      <c r="J12" s="11" t="s">
        <v>19</v>
      </c>
      <c r="K12" s="11"/>
    </row>
    <row r="13" customFormat="false" ht="15" hidden="false" customHeight="false" outlineLevel="0" collapsed="false">
      <c r="A13" s="9" t="n">
        <v>46063</v>
      </c>
      <c r="B13" s="10" t="str">
        <f aca="false">IF(A13="","",CHOOSE(WEEKDAY(A13),"dom","lun","mar","mié","jue","vie","sáb"))</f>
        <v>mar</v>
      </c>
      <c r="C13" s="11" t="s">
        <v>18</v>
      </c>
      <c r="D13" s="12" t="n">
        <v>0.390277777777778</v>
      </c>
      <c r="E13" s="12" t="n">
        <v>0.794444444444444</v>
      </c>
      <c r="F13" s="12" t="n">
        <v>0.5625</v>
      </c>
      <c r="G13" s="12" t="n">
        <v>0.645833333333333</v>
      </c>
      <c r="H13" s="13" t="n">
        <f aca="false">IF(OR(F13="",G13=""),IF(D13="","",0),MOD(G13-F13,1))</f>
        <v>0.0833333333333333</v>
      </c>
      <c r="I13" s="14" t="n">
        <f aca="false">IF(OR(C13="",D13=""),"",IF(E13="","Pendiente",MOD(E13-D13,1)-H13))</f>
        <v>0.320833333333333</v>
      </c>
      <c r="J13" s="11" t="s">
        <v>19</v>
      </c>
      <c r="K13" s="11" t="s">
        <v>21</v>
      </c>
    </row>
    <row r="14" customFormat="false" ht="15" hidden="false" customHeight="false" outlineLevel="0" collapsed="false">
      <c r="A14" s="9" t="n">
        <v>46064</v>
      </c>
      <c r="B14" s="10" t="str">
        <f aca="false">IF(A14="","",CHOOSE(WEEKDAY(A14),"dom","lun","mar","mié","jue","vie","sáb"))</f>
        <v>mié</v>
      </c>
      <c r="C14" s="11" t="s">
        <v>18</v>
      </c>
      <c r="D14" s="12" t="n">
        <v>0.371527777777778</v>
      </c>
      <c r="E14" s="12" t="n">
        <v>0.790972222222222</v>
      </c>
      <c r="F14" s="12" t="n">
        <v>0.5625</v>
      </c>
      <c r="G14" s="12" t="n">
        <v>0.645833333333333</v>
      </c>
      <c r="H14" s="13" t="n">
        <f aca="false">IF(OR(F14="",G14=""),IF(D14="","",0),MOD(G14-F14,1))</f>
        <v>0.0833333333333333</v>
      </c>
      <c r="I14" s="14" t="n">
        <f aca="false">IF(OR(C14="",D14=""),"",IF(E14="","Pendiente",MOD(E14-D14,1)-H14))</f>
        <v>0.336111111111111</v>
      </c>
      <c r="J14" s="11" t="s">
        <v>19</v>
      </c>
      <c r="K14" s="11"/>
    </row>
    <row r="15" customFormat="false" ht="15" hidden="false" customHeight="false" outlineLevel="0" collapsed="false">
      <c r="A15" s="9" t="n">
        <v>46065</v>
      </c>
      <c r="B15" s="10" t="str">
        <f aca="false">IF(A15="","",CHOOSE(WEEKDAY(A15),"dom","lun","mar","mié","jue","vie","sáb"))</f>
        <v>jue</v>
      </c>
      <c r="C15" s="11" t="s">
        <v>18</v>
      </c>
      <c r="D15" s="12" t="n">
        <v>0.376388888888889</v>
      </c>
      <c r="E15" s="12" t="n">
        <v>0.794444444444444</v>
      </c>
      <c r="F15" s="12" t="n">
        <v>0.5625</v>
      </c>
      <c r="G15" s="12" t="n">
        <v>0.645833333333333</v>
      </c>
      <c r="H15" s="13" t="n">
        <f aca="false">IF(OR(F15="",G15=""),IF(D15="","",0),MOD(G15-F15,1))</f>
        <v>0.0833333333333333</v>
      </c>
      <c r="I15" s="14" t="n">
        <f aca="false">IF(OR(C15="",D15=""),"",IF(E15="","Pendiente",MOD(E15-D15,1)-H15))</f>
        <v>0.334722222222222</v>
      </c>
      <c r="J15" s="11" t="s">
        <v>19</v>
      </c>
      <c r="K15" s="11"/>
    </row>
    <row r="16" customFormat="false" ht="15" hidden="false" customHeight="false" outlineLevel="0" collapsed="false">
      <c r="A16" s="9" t="n">
        <v>46066</v>
      </c>
      <c r="B16" s="10" t="str">
        <f aca="false">IF(A16="","",CHOOSE(WEEKDAY(A16),"dom","lun","mar","mié","jue","vie","sáb"))</f>
        <v>vie</v>
      </c>
      <c r="C16" s="11" t="s">
        <v>18</v>
      </c>
      <c r="D16" s="12" t="n">
        <v>0.373611111111111</v>
      </c>
      <c r="E16" s="12" t="n">
        <v>0.788888888888889</v>
      </c>
      <c r="F16" s="12" t="n">
        <v>0.5625</v>
      </c>
      <c r="G16" s="12" t="n">
        <v>0.645833333333333</v>
      </c>
      <c r="H16" s="13" t="n">
        <f aca="false">IF(OR(F16="",G16=""),IF(D16="","",0),MOD(G16-F16,1))</f>
        <v>0.0833333333333333</v>
      </c>
      <c r="I16" s="14" t="n">
        <f aca="false">IF(OR(C16="",D16=""),"",IF(E16="","Pendiente",MOD(E16-D16,1)-H16))</f>
        <v>0.331944444444444</v>
      </c>
      <c r="J16" s="11" t="s">
        <v>19</v>
      </c>
      <c r="K16" s="11"/>
    </row>
    <row r="17" customFormat="false" ht="15" hidden="false" customHeight="false" outlineLevel="0" collapsed="false">
      <c r="A17" s="9" t="n">
        <v>46069</v>
      </c>
      <c r="B17" s="10" t="str">
        <f aca="false">IF(A17="","",CHOOSE(WEEKDAY(A17),"dom","lun","mar","mié","jue","vie","sáb"))</f>
        <v>lun</v>
      </c>
      <c r="C17" s="11" t="s">
        <v>18</v>
      </c>
      <c r="D17" s="12" t="n">
        <v>0.372916666666667</v>
      </c>
      <c r="E17" s="12" t="n">
        <v>0.790277777777778</v>
      </c>
      <c r="F17" s="12" t="n">
        <v>0.5625</v>
      </c>
      <c r="G17" s="12" t="n">
        <v>0.645833333333333</v>
      </c>
      <c r="H17" s="13" t="n">
        <f aca="false">IF(OR(F17="",G17=""),IF(D17="","",0),MOD(G17-F17,1))</f>
        <v>0.0833333333333333</v>
      </c>
      <c r="I17" s="14" t="n">
        <f aca="false">IF(OR(C17="",D17=""),"",IF(E17="","Pendiente",MOD(E17-D17,1)-H17))</f>
        <v>0.334027777777778</v>
      </c>
      <c r="J17" s="11" t="s">
        <v>19</v>
      </c>
      <c r="K17" s="11"/>
    </row>
    <row r="18" customFormat="false" ht="15" hidden="false" customHeight="false" outlineLevel="0" collapsed="false">
      <c r="A18" s="9" t="n">
        <v>46070</v>
      </c>
      <c r="B18" s="10" t="str">
        <f aca="false">IF(A18="","",CHOOSE(WEEKDAY(A18),"dom","lun","mar","mié","jue","vie","sáb"))</f>
        <v>mar</v>
      </c>
      <c r="C18" s="11" t="s">
        <v>18</v>
      </c>
      <c r="D18" s="12" t="n">
        <v>0.377777777777778</v>
      </c>
      <c r="E18" s="12" t="n">
        <v>0.79375</v>
      </c>
      <c r="F18" s="12" t="n">
        <v>0.5625</v>
      </c>
      <c r="G18" s="12" t="n">
        <v>0.645833333333333</v>
      </c>
      <c r="H18" s="13" t="n">
        <f aca="false">IF(OR(F18="",G18=""),IF(D18="","",0),MOD(G18-F18,1))</f>
        <v>0.0833333333333333</v>
      </c>
      <c r="I18" s="14" t="n">
        <f aca="false">IF(OR(C18="",D18=""),"",IF(E18="","Pendiente",MOD(E18-D18,1)-H18))</f>
        <v>0.332638888888889</v>
      </c>
      <c r="J18" s="11" t="s">
        <v>19</v>
      </c>
      <c r="K18" s="11"/>
    </row>
    <row r="19" customFormat="false" ht="15" hidden="false" customHeight="false" outlineLevel="0" collapsed="false">
      <c r="A19" s="9" t="n">
        <v>46071</v>
      </c>
      <c r="B19" s="10" t="str">
        <f aca="false">IF(A19="","",CHOOSE(WEEKDAY(A19),"dom","lun","mar","mié","jue","vie","sáb"))</f>
        <v>mié</v>
      </c>
      <c r="C19" s="11" t="s">
        <v>18</v>
      </c>
      <c r="D19" s="12" t="n">
        <v>0.376388888888889</v>
      </c>
      <c r="E19" s="12"/>
      <c r="F19" s="12" t="n">
        <v>0.5625</v>
      </c>
      <c r="G19" s="12" t="n">
        <v>0.645833333333333</v>
      </c>
      <c r="H19" s="13" t="n">
        <f aca="false">IF(OR(F19="",G19=""),IF(D19="","",0),MOD(G19-F19,1))</f>
        <v>0.0833333333333333</v>
      </c>
      <c r="I19" s="14" t="str">
        <f aca="false">IF(OR(C19="",D19=""),"",IF(E19="","Pendiente",MOD(E19-D19,1)-H19))</f>
        <v>Pendiente</v>
      </c>
      <c r="J19" s="11" t="s">
        <v>22</v>
      </c>
      <c r="K19" s="11" t="s">
        <v>23</v>
      </c>
    </row>
    <row r="20" customFormat="false" ht="15" hidden="false" customHeight="false" outlineLevel="0" collapsed="false">
      <c r="A20" s="9" t="n">
        <v>46072</v>
      </c>
      <c r="B20" s="10" t="str">
        <f aca="false">IF(A20="","",CHOOSE(WEEKDAY(A20),"dom","lun","mar","mié","jue","vie","sáb"))</f>
        <v>jue</v>
      </c>
      <c r="C20" s="11" t="s">
        <v>18</v>
      </c>
      <c r="D20" s="12" t="n">
        <v>0.372222222222222</v>
      </c>
      <c r="E20" s="12" t="n">
        <v>0.791666666666667</v>
      </c>
      <c r="F20" s="12" t="n">
        <v>0.5625</v>
      </c>
      <c r="G20" s="12" t="n">
        <v>0.645833333333333</v>
      </c>
      <c r="H20" s="13" t="n">
        <f aca="false">IF(OR(F20="",G20=""),IF(D20="","",0),MOD(G20-F20,1))</f>
        <v>0.0833333333333333</v>
      </c>
      <c r="I20" s="14" t="n">
        <f aca="false">IF(OR(C20="",D20=""),"",IF(E20="","Pendiente",MOD(E20-D20,1)-H20))</f>
        <v>0.336111111111111</v>
      </c>
      <c r="J20" s="11" t="s">
        <v>19</v>
      </c>
      <c r="K20" s="11"/>
    </row>
    <row r="21" customFormat="false" ht="15" hidden="false" customHeight="false" outlineLevel="0" collapsed="false">
      <c r="A21" s="9" t="n">
        <v>46073</v>
      </c>
      <c r="B21" s="10" t="str">
        <f aca="false">IF(A21="","",CHOOSE(WEEKDAY(A21),"dom","lun","mar","mié","jue","vie","sáb"))</f>
        <v>vie</v>
      </c>
      <c r="C21" s="11" t="s">
        <v>18</v>
      </c>
      <c r="D21" s="12" t="n">
        <v>0.377083333333333</v>
      </c>
      <c r="E21" s="12" t="n">
        <v>0.795138888888889</v>
      </c>
      <c r="F21" s="12" t="n">
        <v>0.5625</v>
      </c>
      <c r="G21" s="12" t="n">
        <v>0.645833333333333</v>
      </c>
      <c r="H21" s="13" t="n">
        <f aca="false">IF(OR(F21="",G21=""),IF(D21="","",0),MOD(G21-F21,1))</f>
        <v>0.0833333333333333</v>
      </c>
      <c r="I21" s="14" t="n">
        <f aca="false">IF(OR(C21="",D21=""),"",IF(E21="","Pendiente",MOD(E21-D21,1)-H21))</f>
        <v>0.334722222222222</v>
      </c>
      <c r="J21" s="11" t="s">
        <v>19</v>
      </c>
      <c r="K21" s="11"/>
    </row>
    <row r="22" customFormat="false" ht="15" hidden="false" customHeight="false" outlineLevel="0" collapsed="false">
      <c r="A22" s="9" t="n">
        <v>46076</v>
      </c>
      <c r="B22" s="10" t="str">
        <f aca="false">IF(A22="","",CHOOSE(WEEKDAY(A22),"dom","lun","mar","mié","jue","vie","sáb"))</f>
        <v>lun</v>
      </c>
      <c r="C22" s="11" t="s">
        <v>18</v>
      </c>
      <c r="D22" s="12" t="n">
        <v>0.376388888888889</v>
      </c>
      <c r="E22" s="12" t="n">
        <v>0.796527777777778</v>
      </c>
      <c r="F22" s="12" t="n">
        <v>0.5625</v>
      </c>
      <c r="G22" s="12" t="n">
        <v>0.645833333333333</v>
      </c>
      <c r="H22" s="13" t="n">
        <f aca="false">IF(OR(F22="",G22=""),IF(D22="","",0),MOD(G22-F22,1))</f>
        <v>0.0833333333333333</v>
      </c>
      <c r="I22" s="14" t="n">
        <f aca="false">IF(OR(C22="",D22=""),"",IF(E22="","Pendiente",MOD(E22-D22,1)-H22))</f>
        <v>0.336805555555556</v>
      </c>
      <c r="J22" s="11" t="s">
        <v>19</v>
      </c>
      <c r="K22" s="11"/>
    </row>
    <row r="23" customFormat="false" ht="15" hidden="false" customHeight="false" outlineLevel="0" collapsed="false">
      <c r="A23" s="9" t="n">
        <v>46077</v>
      </c>
      <c r="B23" s="10" t="str">
        <f aca="false">IF(A23="","",CHOOSE(WEEKDAY(A23),"dom","lun","mar","mié","jue","vie","sáb"))</f>
        <v>mar</v>
      </c>
      <c r="C23" s="11" t="s">
        <v>18</v>
      </c>
      <c r="D23" s="12" t="n">
        <v>0.373611111111111</v>
      </c>
      <c r="E23" s="12" t="n">
        <v>0.790972222222222</v>
      </c>
      <c r="F23" s="12" t="n">
        <v>0.5625</v>
      </c>
      <c r="G23" s="12" t="n">
        <v>0.645833333333333</v>
      </c>
      <c r="H23" s="13" t="n">
        <f aca="false">IF(OR(F23="",G23=""),IF(D23="","",0),MOD(G23-F23,1))</f>
        <v>0.0833333333333333</v>
      </c>
      <c r="I23" s="14" t="n">
        <f aca="false">IF(OR(C23="",D23=""),"",IF(E23="","Pendiente",MOD(E23-D23,1)-H23))</f>
        <v>0.334027777777778</v>
      </c>
      <c r="J23" s="11" t="s">
        <v>19</v>
      </c>
      <c r="K23" s="11"/>
    </row>
    <row r="24" customFormat="false" ht="15" hidden="false" customHeight="false" outlineLevel="0" collapsed="false">
      <c r="A24" s="9" t="n">
        <v>46078</v>
      </c>
      <c r="B24" s="10" t="str">
        <f aca="false">IF(A24="","",CHOOSE(WEEKDAY(A24),"dom","lun","mar","mié","jue","vie","sáb"))</f>
        <v>mié</v>
      </c>
      <c r="C24" s="11" t="s">
        <v>18</v>
      </c>
      <c r="D24" s="12" t="n">
        <v>0.378472222222222</v>
      </c>
      <c r="E24" s="12" t="n">
        <v>0.794444444444444</v>
      </c>
      <c r="F24" s="12" t="n">
        <v>0.5625</v>
      </c>
      <c r="G24" s="12" t="n">
        <v>0.645833333333333</v>
      </c>
      <c r="H24" s="13" t="n">
        <f aca="false">IF(OR(F24="",G24=""),IF(D24="","",0),MOD(G24-F24,1))</f>
        <v>0.0833333333333333</v>
      </c>
      <c r="I24" s="14" t="n">
        <f aca="false">IF(OR(C24="",D24=""),"",IF(E24="","Pendiente",MOD(E24-D24,1)-H24))</f>
        <v>0.332638888888889</v>
      </c>
      <c r="J24" s="11" t="s">
        <v>19</v>
      </c>
      <c r="K24" s="11"/>
    </row>
    <row r="25" customFormat="false" ht="15" hidden="false" customHeight="false" outlineLevel="0" collapsed="false">
      <c r="A25" s="9" t="n">
        <v>46079</v>
      </c>
      <c r="B25" s="10" t="str">
        <f aca="false">IF(A25="","",CHOOSE(WEEKDAY(A25),"dom","lun","mar","mié","jue","vie","sáb"))</f>
        <v>jue</v>
      </c>
      <c r="C25" s="11" t="s">
        <v>18</v>
      </c>
      <c r="D25" s="12" t="n">
        <v>0.375694444444444</v>
      </c>
      <c r="E25" s="12" t="n">
        <v>0.788888888888889</v>
      </c>
      <c r="F25" s="12" t="n">
        <v>0.5625</v>
      </c>
      <c r="G25" s="12" t="n">
        <v>0.645833333333333</v>
      </c>
      <c r="H25" s="13" t="n">
        <f aca="false">IF(OR(F25="",G25=""),IF(D25="","",0),MOD(G25-F25,1))</f>
        <v>0.0833333333333333</v>
      </c>
      <c r="I25" s="14" t="n">
        <f aca="false">IF(OR(C25="",D25=""),"",IF(E25="","Pendiente",MOD(E25-D25,1)-H25))</f>
        <v>0.329861111111111</v>
      </c>
      <c r="J25" s="11" t="s">
        <v>19</v>
      </c>
      <c r="K25" s="11"/>
    </row>
    <row r="26" customFormat="false" ht="15" hidden="false" customHeight="false" outlineLevel="0" collapsed="false">
      <c r="A26" s="9" t="n">
        <v>46080</v>
      </c>
      <c r="B26" s="10" t="str">
        <f aca="false">IF(A26="","",CHOOSE(WEEKDAY(A26),"dom","lun","mar","mié","jue","vie","sáb"))</f>
        <v>vie</v>
      </c>
      <c r="C26" s="11" t="s">
        <v>18</v>
      </c>
      <c r="D26" s="12" t="n">
        <v>0.372916666666667</v>
      </c>
      <c r="E26" s="12" t="n">
        <v>0.792361111111111</v>
      </c>
      <c r="F26" s="12" t="n">
        <v>0.5625</v>
      </c>
      <c r="G26" s="12" t="n">
        <v>0.645833333333333</v>
      </c>
      <c r="H26" s="13" t="n">
        <f aca="false">IF(OR(F26="",G26=""),IF(D26="","",0),MOD(G26-F26,1))</f>
        <v>0.0833333333333333</v>
      </c>
      <c r="I26" s="14" t="n">
        <f aca="false">IF(OR(C26="",D26=""),"",IF(E26="","Pendiente",MOD(E26-D26,1)-H26))</f>
        <v>0.336111111111111</v>
      </c>
      <c r="J26" s="11" t="s">
        <v>24</v>
      </c>
      <c r="K26" s="11"/>
    </row>
    <row r="27" customFormat="false" ht="15" hidden="false" customHeight="false" outlineLevel="0" collapsed="false">
      <c r="A27" s="15" t="s">
        <v>25</v>
      </c>
      <c r="B27" s="15"/>
      <c r="C27" s="15"/>
      <c r="D27" s="15"/>
      <c r="E27" s="15"/>
      <c r="F27" s="15"/>
      <c r="G27" s="15"/>
      <c r="H27" s="16" t="n">
        <f aca="false">SUM(H7:H26)</f>
        <v>1.66666666666667</v>
      </c>
      <c r="I27" s="16" t="n">
        <f aca="false">SUM(I7:I26)</f>
        <v>6.34166666666667</v>
      </c>
      <c r="J27" s="17" t="str">
        <f aca="false">"Validados: "&amp;COUNTIF(J7:J26,"Validado")&amp;" · Pendientes de rectificar: "&amp;COUNTIF(I7:I26,"Pendiente")</f>
        <v>Validados: 18 · Pendientes de rectificar: 1</v>
      </c>
      <c r="K27" s="17"/>
    </row>
    <row r="28" customFormat="false" ht="15" hidden="false" customHeight="false" outlineLevel="0" collapsed="false">
      <c r="A28" s="9" t="n">
        <v>46055</v>
      </c>
      <c r="B28" s="10" t="str">
        <f aca="false">IF(A28="","",CHOOSE(WEEKDAY(A28),"dom","lun","mar","mié","jue","vie","sáb"))</f>
        <v>lun</v>
      </c>
      <c r="C28" s="11" t="s">
        <v>26</v>
      </c>
      <c r="D28" s="12" t="n">
        <v>0.334027777777778</v>
      </c>
      <c r="E28" s="12" t="n">
        <v>0.64375</v>
      </c>
      <c r="F28" s="12"/>
      <c r="G28" s="12"/>
      <c r="H28" s="13" t="n">
        <f aca="false">IF(OR(F28="",G28=""),IF(D28="","",0),MOD(G28-F28,1))</f>
        <v>0</v>
      </c>
      <c r="I28" s="14" t="n">
        <f aca="false">IF(OR(C28="",D28=""),"",IF(E28="","Pendiente",MOD(E28-D28,1)-H28))</f>
        <v>0.309722222222222</v>
      </c>
      <c r="J28" s="11" t="s">
        <v>19</v>
      </c>
      <c r="K28" s="11"/>
    </row>
    <row r="29" customFormat="false" ht="15" hidden="false" customHeight="false" outlineLevel="0" collapsed="false">
      <c r="A29" s="9" t="n">
        <v>46056</v>
      </c>
      <c r="B29" s="10" t="str">
        <f aca="false">IF(A29="","",CHOOSE(WEEKDAY(A29),"dom","lun","mar","mié","jue","vie","sáb"))</f>
        <v>mar</v>
      </c>
      <c r="C29" s="11" t="s">
        <v>26</v>
      </c>
      <c r="D29" s="12" t="n">
        <v>0.33125</v>
      </c>
      <c r="E29" s="12" t="n">
        <v>0.647222222222222</v>
      </c>
      <c r="F29" s="12"/>
      <c r="G29" s="12"/>
      <c r="H29" s="13" t="n">
        <f aca="false">IF(OR(F29="",G29=""),IF(D29="","",0),MOD(G29-F29,1))</f>
        <v>0</v>
      </c>
      <c r="I29" s="14" t="n">
        <f aca="false">IF(OR(C29="",D29=""),"",IF(E29="","Pendiente",MOD(E29-D29,1)-H29))</f>
        <v>0.315972222222222</v>
      </c>
      <c r="J29" s="11" t="s">
        <v>19</v>
      </c>
      <c r="K29" s="11"/>
    </row>
    <row r="30" customFormat="false" ht="15" hidden="false" customHeight="false" outlineLevel="0" collapsed="false">
      <c r="A30" s="9" t="n">
        <v>46057</v>
      </c>
      <c r="B30" s="10" t="str">
        <f aca="false">IF(A30="","",CHOOSE(WEEKDAY(A30),"dom","lun","mar","mié","jue","vie","sáb"))</f>
        <v>mié</v>
      </c>
      <c r="C30" s="11" t="s">
        <v>26</v>
      </c>
      <c r="D30" s="12" t="n">
        <v>0.336111111111111</v>
      </c>
      <c r="E30" s="12" t="n">
        <v>0.650694444444445</v>
      </c>
      <c r="F30" s="12"/>
      <c r="G30" s="12"/>
      <c r="H30" s="13" t="n">
        <f aca="false">IF(OR(F30="",G30=""),IF(D30="","",0),MOD(G30-F30,1))</f>
        <v>0</v>
      </c>
      <c r="I30" s="14" t="n">
        <f aca="false">IF(OR(C30="",D30=""),"",IF(E30="","Pendiente",MOD(E30-D30,1)-H30))</f>
        <v>0.314583333333333</v>
      </c>
      <c r="J30" s="11" t="s">
        <v>19</v>
      </c>
      <c r="K30" s="11"/>
    </row>
    <row r="31" customFormat="false" ht="15" hidden="false" customHeight="false" outlineLevel="0" collapsed="false">
      <c r="A31" s="9" t="n">
        <v>46058</v>
      </c>
      <c r="B31" s="10" t="str">
        <f aca="false">IF(A31="","",CHOOSE(WEEKDAY(A31),"dom","lun","mar","mié","jue","vie","sáb"))</f>
        <v>jue</v>
      </c>
      <c r="C31" s="11" t="s">
        <v>26</v>
      </c>
      <c r="D31" s="12" t="n">
        <v>0.333333333333333</v>
      </c>
      <c r="E31" s="12" t="n">
        <v>0.645138888888889</v>
      </c>
      <c r="F31" s="12"/>
      <c r="G31" s="12"/>
      <c r="H31" s="13" t="n">
        <f aca="false">IF(OR(F31="",G31=""),IF(D31="","",0),MOD(G31-F31,1))</f>
        <v>0</v>
      </c>
      <c r="I31" s="14" t="n">
        <f aca="false">IF(OR(C31="",D31=""),"",IF(E31="","Pendiente",MOD(E31-D31,1)-H31))</f>
        <v>0.311805555555556</v>
      </c>
      <c r="J31" s="11" t="s">
        <v>19</v>
      </c>
      <c r="K31" s="11"/>
    </row>
    <row r="32" customFormat="false" ht="15" hidden="false" customHeight="false" outlineLevel="0" collapsed="false">
      <c r="A32" s="9" t="n">
        <v>46059</v>
      </c>
      <c r="B32" s="10" t="str">
        <f aca="false">IF(A32="","",CHOOSE(WEEKDAY(A32),"dom","lun","mar","mié","jue","vie","sáb"))</f>
        <v>vie</v>
      </c>
      <c r="C32" s="11" t="s">
        <v>26</v>
      </c>
      <c r="D32" s="12" t="n">
        <v>0.330555555555556</v>
      </c>
      <c r="E32" s="12" t="n">
        <v>0.648611111111111</v>
      </c>
      <c r="F32" s="12"/>
      <c r="G32" s="12"/>
      <c r="H32" s="13" t="n">
        <f aca="false">IF(OR(F32="",G32=""),IF(D32="","",0),MOD(G32-F32,1))</f>
        <v>0</v>
      </c>
      <c r="I32" s="14" t="n">
        <f aca="false">IF(OR(C32="",D32=""),"",IF(E32="","Pendiente",MOD(E32-D32,1)-H32))</f>
        <v>0.318055555555556</v>
      </c>
      <c r="J32" s="11" t="s">
        <v>19</v>
      </c>
      <c r="K32" s="11"/>
    </row>
    <row r="33" customFormat="false" ht="15" hidden="false" customHeight="false" outlineLevel="0" collapsed="false">
      <c r="A33" s="9" t="n">
        <v>46062</v>
      </c>
      <c r="B33" s="10" t="str">
        <f aca="false">IF(A33="","",CHOOSE(WEEKDAY(A33),"dom","lun","mar","mié","jue","vie","sáb"))</f>
        <v>lun</v>
      </c>
      <c r="C33" s="11" t="s">
        <v>26</v>
      </c>
      <c r="D33" s="12" t="n">
        <v>0.329861111111111</v>
      </c>
      <c r="E33" s="12" t="n">
        <v>0.65</v>
      </c>
      <c r="F33" s="12"/>
      <c r="G33" s="12"/>
      <c r="H33" s="13" t="n">
        <f aca="false">IF(OR(F33="",G33=""),IF(D33="","",0),MOD(G33-F33,1))</f>
        <v>0</v>
      </c>
      <c r="I33" s="14" t="n">
        <f aca="false">IF(OR(C33="",D33=""),"",IF(E33="","Pendiente",MOD(E33-D33,1)-H33))</f>
        <v>0.320138888888889</v>
      </c>
      <c r="J33" s="11" t="s">
        <v>27</v>
      </c>
      <c r="K33" s="11" t="s">
        <v>28</v>
      </c>
    </row>
    <row r="34" customFormat="false" ht="15" hidden="false" customHeight="false" outlineLevel="0" collapsed="false">
      <c r="A34" s="9" t="n">
        <v>46063</v>
      </c>
      <c r="B34" s="10" t="str">
        <f aca="false">IF(A34="","",CHOOSE(WEEKDAY(A34),"dom","lun","mar","mié","jue","vie","sáb"))</f>
        <v>mar</v>
      </c>
      <c r="C34" s="11" t="s">
        <v>26</v>
      </c>
      <c r="D34" s="12" t="n">
        <v>0.334722222222222</v>
      </c>
      <c r="E34" s="12" t="n">
        <v>0.644444444444445</v>
      </c>
      <c r="F34" s="12"/>
      <c r="G34" s="12"/>
      <c r="H34" s="13" t="n">
        <f aca="false">IF(OR(F34="",G34=""),IF(D34="","",0),MOD(G34-F34,1))</f>
        <v>0</v>
      </c>
      <c r="I34" s="14" t="n">
        <f aca="false">IF(OR(C34="",D34=""),"",IF(E34="","Pendiente",MOD(E34-D34,1)-H34))</f>
        <v>0.309722222222222</v>
      </c>
      <c r="J34" s="11" t="s">
        <v>19</v>
      </c>
      <c r="K34" s="11"/>
    </row>
    <row r="35" customFormat="false" ht="15" hidden="false" customHeight="false" outlineLevel="0" collapsed="false">
      <c r="A35" s="9" t="n">
        <v>46064</v>
      </c>
      <c r="B35" s="10" t="str">
        <f aca="false">IF(A35="","",CHOOSE(WEEKDAY(A35),"dom","lun","mar","mié","jue","vie","sáb"))</f>
        <v>mié</v>
      </c>
      <c r="C35" s="11" t="s">
        <v>26</v>
      </c>
      <c r="D35" s="12" t="n">
        <v>0.331944444444444</v>
      </c>
      <c r="E35" s="12" t="n">
        <v>0.647916666666667</v>
      </c>
      <c r="F35" s="12"/>
      <c r="G35" s="12"/>
      <c r="H35" s="13" t="n">
        <f aca="false">IF(OR(F35="",G35=""),IF(D35="","",0),MOD(G35-F35,1))</f>
        <v>0</v>
      </c>
      <c r="I35" s="14" t="n">
        <f aca="false">IF(OR(C35="",D35=""),"",IF(E35="","Pendiente",MOD(E35-D35,1)-H35))</f>
        <v>0.315972222222222</v>
      </c>
      <c r="J35" s="11" t="s">
        <v>19</v>
      </c>
      <c r="K35" s="11"/>
    </row>
    <row r="36" customFormat="false" ht="15" hidden="false" customHeight="false" outlineLevel="0" collapsed="false">
      <c r="A36" s="9" t="n">
        <v>46065</v>
      </c>
      <c r="B36" s="10" t="str">
        <f aca="false">IF(A36="","",CHOOSE(WEEKDAY(A36),"dom","lun","mar","mié","jue","vie","sáb"))</f>
        <v>jue</v>
      </c>
      <c r="C36" s="11" t="s">
        <v>26</v>
      </c>
      <c r="D36" s="12" t="n">
        <v>0.336805555555556</v>
      </c>
      <c r="E36" s="12" t="n">
        <v>0.651388888888889</v>
      </c>
      <c r="F36" s="12"/>
      <c r="G36" s="12"/>
      <c r="H36" s="13" t="n">
        <f aca="false">IF(OR(F36="",G36=""),IF(D36="","",0),MOD(G36-F36,1))</f>
        <v>0</v>
      </c>
      <c r="I36" s="14" t="n">
        <f aca="false">IF(OR(C36="",D36=""),"",IF(E36="","Pendiente",MOD(E36-D36,1)-H36))</f>
        <v>0.314583333333333</v>
      </c>
      <c r="J36" s="11" t="s">
        <v>19</v>
      </c>
      <c r="K36" s="11"/>
    </row>
    <row r="37" customFormat="false" ht="15" hidden="false" customHeight="false" outlineLevel="0" collapsed="false">
      <c r="A37" s="9" t="n">
        <v>46066</v>
      </c>
      <c r="B37" s="10" t="str">
        <f aca="false">IF(A37="","",CHOOSE(WEEKDAY(A37),"dom","lun","mar","mié","jue","vie","sáb"))</f>
        <v>vie</v>
      </c>
      <c r="C37" s="11" t="s">
        <v>26</v>
      </c>
      <c r="D37" s="12" t="n">
        <v>0.334027777777778</v>
      </c>
      <c r="E37" s="12" t="n">
        <v>0.645833333333333</v>
      </c>
      <c r="F37" s="12"/>
      <c r="G37" s="12"/>
      <c r="H37" s="13" t="n">
        <f aca="false">IF(OR(F37="",G37=""),IF(D37="","",0),MOD(G37-F37,1))</f>
        <v>0</v>
      </c>
      <c r="I37" s="14" t="n">
        <f aca="false">IF(OR(C37="",D37=""),"",IF(E37="","Pendiente",MOD(E37-D37,1)-H37))</f>
        <v>0.311805555555556</v>
      </c>
      <c r="J37" s="11" t="s">
        <v>19</v>
      </c>
      <c r="K37" s="11"/>
    </row>
    <row r="38" customFormat="false" ht="15" hidden="false" customHeight="false" outlineLevel="0" collapsed="false">
      <c r="A38" s="9" t="n">
        <v>46067</v>
      </c>
      <c r="B38" s="10" t="str">
        <f aca="false">IF(A38="","",CHOOSE(WEEKDAY(A38),"dom","lun","mar","mié","jue","vie","sáb"))</f>
        <v>sáb</v>
      </c>
      <c r="C38" s="11" t="s">
        <v>26</v>
      </c>
      <c r="D38" s="12" t="n">
        <v>0.916666666666667</v>
      </c>
      <c r="E38" s="12" t="n">
        <v>0.0833333333333333</v>
      </c>
      <c r="F38" s="12"/>
      <c r="G38" s="12"/>
      <c r="H38" s="13" t="n">
        <f aca="false">IF(OR(F38="",G38=""),IF(D38="","",0),MOD(G38-F38,1))</f>
        <v>0</v>
      </c>
      <c r="I38" s="14" t="n">
        <f aca="false">IF(OR(C38="",D38=""),"",IF(E38="","Pendiente",MOD(E38-D38,1)-H38))</f>
        <v>0.166666666666667</v>
      </c>
      <c r="J38" s="11" t="s">
        <v>19</v>
      </c>
      <c r="K38" s="11" t="s">
        <v>29</v>
      </c>
    </row>
    <row r="39" customFormat="false" ht="15" hidden="false" customHeight="false" outlineLevel="0" collapsed="false">
      <c r="A39" s="9" t="n">
        <v>46069</v>
      </c>
      <c r="B39" s="10" t="str">
        <f aca="false">IF(A39="","",CHOOSE(WEEKDAY(A39),"dom","lun","mar","mié","jue","vie","sáb"))</f>
        <v>lun</v>
      </c>
      <c r="C39" s="11" t="s">
        <v>26</v>
      </c>
      <c r="D39" s="12" t="n">
        <v>0.333333333333333</v>
      </c>
      <c r="E39" s="12" t="n">
        <v>0.647222222222222</v>
      </c>
      <c r="F39" s="12"/>
      <c r="G39" s="12"/>
      <c r="H39" s="13" t="n">
        <f aca="false">IF(OR(F39="",G39=""),IF(D39="","",0),MOD(G39-F39,1))</f>
        <v>0</v>
      </c>
      <c r="I39" s="14" t="n">
        <f aca="false">IF(OR(C39="",D39=""),"",IF(E39="","Pendiente",MOD(E39-D39,1)-H39))</f>
        <v>0.313888888888889</v>
      </c>
      <c r="J39" s="11" t="s">
        <v>19</v>
      </c>
      <c r="K39" s="11"/>
    </row>
    <row r="40" customFormat="false" ht="15" hidden="false" customHeight="false" outlineLevel="0" collapsed="false">
      <c r="A40" s="9" t="n">
        <v>46070</v>
      </c>
      <c r="B40" s="10" t="str">
        <f aca="false">IF(A40="","",CHOOSE(WEEKDAY(A40),"dom","lun","mar","mié","jue","vie","sáb"))</f>
        <v>mar</v>
      </c>
      <c r="C40" s="11" t="s">
        <v>26</v>
      </c>
      <c r="D40" s="12" t="n">
        <v>0.341666666666667</v>
      </c>
      <c r="E40" s="12" t="n">
        <v>0.650694444444445</v>
      </c>
      <c r="F40" s="12"/>
      <c r="G40" s="12"/>
      <c r="H40" s="13" t="n">
        <f aca="false">IF(OR(F40="",G40=""),IF(D40="","",0),MOD(G40-F40,1))</f>
        <v>0</v>
      </c>
      <c r="I40" s="14" t="n">
        <f aca="false">IF(OR(C40="",D40=""),"",IF(E40="","Pendiente",MOD(E40-D40,1)-H40))</f>
        <v>0.309027777777778</v>
      </c>
      <c r="J40" s="11" t="s">
        <v>19</v>
      </c>
      <c r="K40" s="11" t="s">
        <v>30</v>
      </c>
    </row>
    <row r="41" customFormat="false" ht="15" hidden="false" customHeight="false" outlineLevel="0" collapsed="false">
      <c r="A41" s="9" t="n">
        <v>46071</v>
      </c>
      <c r="B41" s="10" t="str">
        <f aca="false">IF(A41="","",CHOOSE(WEEKDAY(A41),"dom","lun","mar","mié","jue","vie","sáb"))</f>
        <v>mié</v>
      </c>
      <c r="C41" s="11" t="s">
        <v>26</v>
      </c>
      <c r="D41" s="12" t="n">
        <v>0.335416666666667</v>
      </c>
      <c r="E41" s="12" t="n">
        <v>0.645138888888889</v>
      </c>
      <c r="F41" s="12"/>
      <c r="G41" s="12"/>
      <c r="H41" s="13" t="n">
        <f aca="false">IF(OR(F41="",G41=""),IF(D41="","",0),MOD(G41-F41,1))</f>
        <v>0</v>
      </c>
      <c r="I41" s="14" t="n">
        <f aca="false">IF(OR(C41="",D41=""),"",IF(E41="","Pendiente",MOD(E41-D41,1)-H41))</f>
        <v>0.309722222222222</v>
      </c>
      <c r="J41" s="11" t="s">
        <v>19</v>
      </c>
      <c r="K41" s="11"/>
    </row>
    <row r="42" customFormat="false" ht="15" hidden="false" customHeight="false" outlineLevel="0" collapsed="false">
      <c r="A42" s="9" t="n">
        <v>46072</v>
      </c>
      <c r="B42" s="10" t="str">
        <f aca="false">IF(A42="","",CHOOSE(WEEKDAY(A42),"dom","lun","mar","mié","jue","vie","sáb"))</f>
        <v>jue</v>
      </c>
      <c r="C42" s="11" t="s">
        <v>26</v>
      </c>
      <c r="D42" s="12" t="n">
        <v>0.332638888888889</v>
      </c>
      <c r="E42" s="12" t="n">
        <v>0.648611111111111</v>
      </c>
      <c r="F42" s="12"/>
      <c r="G42" s="12"/>
      <c r="H42" s="13" t="n">
        <f aca="false">IF(OR(F42="",G42=""),IF(D42="","",0),MOD(G42-F42,1))</f>
        <v>0</v>
      </c>
      <c r="I42" s="14" t="n">
        <f aca="false">IF(OR(C42="",D42=""),"",IF(E42="","Pendiente",MOD(E42-D42,1)-H42))</f>
        <v>0.315972222222222</v>
      </c>
      <c r="J42" s="11" t="s">
        <v>19</v>
      </c>
      <c r="K42" s="11"/>
    </row>
    <row r="43" customFormat="false" ht="15" hidden="false" customHeight="false" outlineLevel="0" collapsed="false">
      <c r="A43" s="9" t="n">
        <v>46073</v>
      </c>
      <c r="B43" s="10" t="str">
        <f aca="false">IF(A43="","",CHOOSE(WEEKDAY(A43),"dom","lun","mar","mié","jue","vie","sáb"))</f>
        <v>vie</v>
      </c>
      <c r="C43" s="11" t="s">
        <v>26</v>
      </c>
      <c r="D43" s="12" t="n">
        <v>0.329861111111111</v>
      </c>
      <c r="E43" s="12" t="n">
        <v>0.643055555555556</v>
      </c>
      <c r="F43" s="12"/>
      <c r="G43" s="12"/>
      <c r="H43" s="13" t="n">
        <f aca="false">IF(OR(F43="",G43=""),IF(D43="","",0),MOD(G43-F43,1))</f>
        <v>0</v>
      </c>
      <c r="I43" s="14" t="n">
        <f aca="false">IF(OR(C43="",D43=""),"",IF(E43="","Pendiente",MOD(E43-D43,1)-H43))</f>
        <v>0.313194444444444</v>
      </c>
      <c r="J43" s="11" t="s">
        <v>19</v>
      </c>
      <c r="K43" s="11"/>
    </row>
    <row r="44" customFormat="false" ht="15" hidden="false" customHeight="false" outlineLevel="0" collapsed="false">
      <c r="A44" s="9" t="n">
        <v>46075</v>
      </c>
      <c r="B44" s="10" t="str">
        <f aca="false">IF(A44="","",CHOOSE(WEEKDAY(A44),"dom","lun","mar","mié","jue","vie","sáb"))</f>
        <v>dom</v>
      </c>
      <c r="C44" s="11" t="s">
        <v>26</v>
      </c>
      <c r="D44" s="12" t="n">
        <v>0.333333333333333</v>
      </c>
      <c r="E44" s="12" t="n">
        <v>0.583333333333333</v>
      </c>
      <c r="F44" s="12"/>
      <c r="G44" s="12"/>
      <c r="H44" s="13" t="n">
        <f aca="false">IF(OR(F44="",G44=""),IF(D44="","",0),MOD(G44-F44,1))</f>
        <v>0</v>
      </c>
      <c r="I44" s="14" t="n">
        <f aca="false">IF(OR(C44="",D44=""),"",IF(E44="","Pendiente",MOD(E44-D44,1)-H44))</f>
        <v>0.25</v>
      </c>
      <c r="J44" s="11" t="s">
        <v>19</v>
      </c>
      <c r="K44" s="11" t="s">
        <v>31</v>
      </c>
    </row>
    <row r="45" customFormat="false" ht="15" hidden="false" customHeight="false" outlineLevel="0" collapsed="false">
      <c r="A45" s="9" t="n">
        <v>46076</v>
      </c>
      <c r="B45" s="10" t="str">
        <f aca="false">IF(A45="","",CHOOSE(WEEKDAY(A45),"dom","lun","mar","mié","jue","vie","sáb"))</f>
        <v>lun</v>
      </c>
      <c r="C45" s="11" t="s">
        <v>26</v>
      </c>
      <c r="D45" s="12" t="n">
        <v>0.336805555555556</v>
      </c>
      <c r="E45" s="12" t="n">
        <v>0.644444444444445</v>
      </c>
      <c r="F45" s="12"/>
      <c r="G45" s="12"/>
      <c r="H45" s="13" t="n">
        <f aca="false">IF(OR(F45="",G45=""),IF(D45="","",0),MOD(G45-F45,1))</f>
        <v>0</v>
      </c>
      <c r="I45" s="14" t="n">
        <f aca="false">IF(OR(C45="",D45=""),"",IF(E45="","Pendiente",MOD(E45-D45,1)-H45))</f>
        <v>0.307638888888889</v>
      </c>
      <c r="J45" s="11" t="s">
        <v>19</v>
      </c>
      <c r="K45" s="11"/>
    </row>
    <row r="46" customFormat="false" ht="15" hidden="false" customHeight="false" outlineLevel="0" collapsed="false">
      <c r="A46" s="9" t="n">
        <v>46077</v>
      </c>
      <c r="B46" s="10" t="str">
        <f aca="false">IF(A46="","",CHOOSE(WEEKDAY(A46),"dom","lun","mar","mié","jue","vie","sáb"))</f>
        <v>mar</v>
      </c>
      <c r="C46" s="11" t="s">
        <v>26</v>
      </c>
      <c r="D46" s="12" t="n">
        <v>0.334027777777778</v>
      </c>
      <c r="E46" s="12" t="n">
        <v>0.647916666666667</v>
      </c>
      <c r="F46" s="12"/>
      <c r="G46" s="12"/>
      <c r="H46" s="13" t="n">
        <f aca="false">IF(OR(F46="",G46=""),IF(D46="","",0),MOD(G46-F46,1))</f>
        <v>0</v>
      </c>
      <c r="I46" s="14" t="n">
        <f aca="false">IF(OR(C46="",D46=""),"",IF(E46="","Pendiente",MOD(E46-D46,1)-H46))</f>
        <v>0.313888888888889</v>
      </c>
      <c r="J46" s="11" t="s">
        <v>19</v>
      </c>
      <c r="K46" s="11"/>
    </row>
    <row r="47" customFormat="false" ht="15" hidden="false" customHeight="false" outlineLevel="0" collapsed="false">
      <c r="A47" s="9" t="n">
        <v>46078</v>
      </c>
      <c r="B47" s="10" t="str">
        <f aca="false">IF(A47="","",CHOOSE(WEEKDAY(A47),"dom","lun","mar","mié","jue","vie","sáb"))</f>
        <v>mié</v>
      </c>
      <c r="C47" s="11" t="s">
        <v>26</v>
      </c>
      <c r="D47" s="12" t="n">
        <v>0.33125</v>
      </c>
      <c r="E47" s="12" t="n">
        <v>0.651388888888889</v>
      </c>
      <c r="F47" s="12"/>
      <c r="G47" s="12"/>
      <c r="H47" s="13" t="n">
        <f aca="false">IF(OR(F47="",G47=""),IF(D47="","",0),MOD(G47-F47,1))</f>
        <v>0</v>
      </c>
      <c r="I47" s="14" t="n">
        <f aca="false">IF(OR(C47="",D47=""),"",IF(E47="","Pendiente",MOD(E47-D47,1)-H47))</f>
        <v>0.320138888888889</v>
      </c>
      <c r="J47" s="11" t="s">
        <v>19</v>
      </c>
      <c r="K47" s="11"/>
    </row>
    <row r="48" customFormat="false" ht="15" hidden="false" customHeight="false" outlineLevel="0" collapsed="false">
      <c r="A48" s="9" t="n">
        <v>46079</v>
      </c>
      <c r="B48" s="10" t="str">
        <f aca="false">IF(A48="","",CHOOSE(WEEKDAY(A48),"dom","lun","mar","mié","jue","vie","sáb"))</f>
        <v>jue</v>
      </c>
      <c r="C48" s="11" t="s">
        <v>26</v>
      </c>
      <c r="D48" s="12" t="n">
        <v>0.336111111111111</v>
      </c>
      <c r="E48" s="12" t="n">
        <v>0.645833333333333</v>
      </c>
      <c r="F48" s="12"/>
      <c r="G48" s="12"/>
      <c r="H48" s="13" t="n">
        <f aca="false">IF(OR(F48="",G48=""),IF(D48="","",0),MOD(G48-F48,1))</f>
        <v>0</v>
      </c>
      <c r="I48" s="14" t="n">
        <f aca="false">IF(OR(C48="",D48=""),"",IF(E48="","Pendiente",MOD(E48-D48,1)-H48))</f>
        <v>0.309722222222222</v>
      </c>
      <c r="J48" s="11" t="s">
        <v>19</v>
      </c>
      <c r="K48" s="11"/>
    </row>
    <row r="49" customFormat="false" ht="15" hidden="false" customHeight="false" outlineLevel="0" collapsed="false">
      <c r="A49" s="9" t="n">
        <v>46080</v>
      </c>
      <c r="B49" s="10" t="str">
        <f aca="false">IF(A49="","",CHOOSE(WEEKDAY(A49),"dom","lun","mar","mié","jue","vie","sáb"))</f>
        <v>vie</v>
      </c>
      <c r="C49" s="11" t="s">
        <v>26</v>
      </c>
      <c r="D49" s="12" t="n">
        <v>0.333333333333333</v>
      </c>
      <c r="E49" s="12" t="n">
        <v>0.649305555555556</v>
      </c>
      <c r="F49" s="12"/>
      <c r="G49" s="12"/>
      <c r="H49" s="13" t="n">
        <f aca="false">IF(OR(F49="",G49=""),IF(D49="","",0),MOD(G49-F49,1))</f>
        <v>0</v>
      </c>
      <c r="I49" s="14" t="n">
        <f aca="false">IF(OR(C49="",D49=""),"",IF(E49="","Pendiente",MOD(E49-D49,1)-H49))</f>
        <v>0.315972222222222</v>
      </c>
      <c r="J49" s="11" t="s">
        <v>24</v>
      </c>
      <c r="K49" s="11"/>
    </row>
    <row r="50" customFormat="false" ht="15" hidden="false" customHeight="false" outlineLevel="0" collapsed="false">
      <c r="A50" s="15" t="s">
        <v>32</v>
      </c>
      <c r="B50" s="15"/>
      <c r="C50" s="15"/>
      <c r="D50" s="15"/>
      <c r="E50" s="15"/>
      <c r="F50" s="15"/>
      <c r="G50" s="15"/>
      <c r="H50" s="16" t="n">
        <f aca="false">SUM(H28:H49)</f>
        <v>0</v>
      </c>
      <c r="I50" s="16" t="n">
        <f aca="false">SUM(I28:I49)</f>
        <v>6.68819444444444</v>
      </c>
      <c r="J50" s="17" t="str">
        <f aca="false">"Validados: "&amp;COUNTIF(J28:J49,"Validado")&amp;" · Pendientes de rectificar: "&amp;COUNTIF(I28:I49,"Pendiente")</f>
        <v>Validados: 20 · Pendientes de rectificar: 0</v>
      </c>
      <c r="K50" s="17"/>
    </row>
    <row r="51" customFormat="false" ht="15" hidden="false" customHeight="false" outlineLevel="0" collapsed="false">
      <c r="A51" s="9" t="n">
        <v>46055</v>
      </c>
      <c r="B51" s="10" t="str">
        <f aca="false">IF(A51="","",CHOOSE(WEEKDAY(A51),"dom","lun","mar","mié","jue","vie","sáb"))</f>
        <v>lun</v>
      </c>
      <c r="C51" s="11" t="s">
        <v>33</v>
      </c>
      <c r="D51" s="12" t="n">
        <v>0.377777777777778</v>
      </c>
      <c r="E51" s="12" t="n">
        <v>0.539583333333333</v>
      </c>
      <c r="F51" s="12"/>
      <c r="G51" s="12"/>
      <c r="H51" s="13" t="n">
        <f aca="false">IF(OR(F51="",G51=""),IF(D51="","",0),MOD(G51-F51,1))</f>
        <v>0</v>
      </c>
      <c r="I51" s="14" t="n">
        <f aca="false">IF(OR(C51="",D51=""),"",IF(E51="","Pendiente",MOD(E51-D51,1)-H51))</f>
        <v>0.161805555555556</v>
      </c>
      <c r="J51" s="11" t="s">
        <v>19</v>
      </c>
      <c r="K51" s="11"/>
    </row>
    <row r="52" customFormat="false" ht="15" hidden="false" customHeight="false" outlineLevel="0" collapsed="false">
      <c r="A52" s="9" t="n">
        <v>46056</v>
      </c>
      <c r="B52" s="10" t="str">
        <f aca="false">IF(A52="","",CHOOSE(WEEKDAY(A52),"dom","lun","mar","mié","jue","vie","sáb"))</f>
        <v>mar</v>
      </c>
      <c r="C52" s="11" t="s">
        <v>33</v>
      </c>
      <c r="D52" s="12" t="n">
        <v>0.375</v>
      </c>
      <c r="E52" s="12" t="n">
        <v>0.543055555555556</v>
      </c>
      <c r="F52" s="12"/>
      <c r="G52" s="12"/>
      <c r="H52" s="13" t="n">
        <f aca="false">IF(OR(F52="",G52=""),IF(D52="","",0),MOD(G52-F52,1))</f>
        <v>0</v>
      </c>
      <c r="I52" s="14" t="n">
        <f aca="false">IF(OR(C52="",D52=""),"",IF(E52="","Pendiente",MOD(E52-D52,1)-H52))</f>
        <v>0.168055555555556</v>
      </c>
      <c r="J52" s="11" t="s">
        <v>19</v>
      </c>
      <c r="K52" s="11"/>
    </row>
    <row r="53" customFormat="false" ht="15" hidden="false" customHeight="false" outlineLevel="0" collapsed="false">
      <c r="A53" s="9" t="n">
        <v>46057</v>
      </c>
      <c r="B53" s="10" t="str">
        <f aca="false">IF(A53="","",CHOOSE(WEEKDAY(A53),"dom","lun","mar","mié","jue","vie","sáb"))</f>
        <v>mié</v>
      </c>
      <c r="C53" s="11" t="s">
        <v>33</v>
      </c>
      <c r="D53" s="12" t="n">
        <v>0.372222222222222</v>
      </c>
      <c r="E53" s="12" t="n">
        <v>0.5375</v>
      </c>
      <c r="F53" s="12"/>
      <c r="G53" s="12"/>
      <c r="H53" s="13" t="n">
        <f aca="false">IF(OR(F53="",G53=""),IF(D53="","",0),MOD(G53-F53,1))</f>
        <v>0</v>
      </c>
      <c r="I53" s="14" t="n">
        <f aca="false">IF(OR(C53="",D53=""),"",IF(E53="","Pendiente",MOD(E53-D53,1)-H53))</f>
        <v>0.165277777777778</v>
      </c>
      <c r="J53" s="11" t="s">
        <v>19</v>
      </c>
      <c r="K53" s="11"/>
    </row>
    <row r="54" customFormat="false" ht="15" hidden="false" customHeight="false" outlineLevel="0" collapsed="false">
      <c r="A54" s="9" t="n">
        <v>46058</v>
      </c>
      <c r="B54" s="10" t="str">
        <f aca="false">IF(A54="","",CHOOSE(WEEKDAY(A54),"dom","lun","mar","mié","jue","vie","sáb"))</f>
        <v>jue</v>
      </c>
      <c r="C54" s="11" t="s">
        <v>33</v>
      </c>
      <c r="D54" s="12" t="n">
        <v>0.377083333333333</v>
      </c>
      <c r="E54" s="12" t="n">
        <v>0.540972222222222</v>
      </c>
      <c r="F54" s="12"/>
      <c r="G54" s="12"/>
      <c r="H54" s="13" t="n">
        <f aca="false">IF(OR(F54="",G54=""),IF(D54="","",0),MOD(G54-F54,1))</f>
        <v>0</v>
      </c>
      <c r="I54" s="14" t="n">
        <f aca="false">IF(OR(C54="",D54=""),"",IF(E54="","Pendiente",MOD(E54-D54,1)-H54))</f>
        <v>0.163888888888889</v>
      </c>
      <c r="J54" s="11" t="s">
        <v>19</v>
      </c>
      <c r="K54" s="11"/>
    </row>
    <row r="55" customFormat="false" ht="15" hidden="false" customHeight="false" outlineLevel="0" collapsed="false">
      <c r="A55" s="9" t="n">
        <v>46059</v>
      </c>
      <c r="B55" s="10" t="str">
        <f aca="false">IF(A55="","",CHOOSE(WEEKDAY(A55),"dom","lun","mar","mié","jue","vie","sáb"))</f>
        <v>vie</v>
      </c>
      <c r="C55" s="11" t="s">
        <v>33</v>
      </c>
      <c r="D55" s="12" t="n">
        <v>0.374305555555556</v>
      </c>
      <c r="E55" s="12" t="n">
        <v>0.544444444444444</v>
      </c>
      <c r="F55" s="12"/>
      <c r="G55" s="12"/>
      <c r="H55" s="13" t="n">
        <f aca="false">IF(OR(F55="",G55=""),IF(D55="","",0),MOD(G55-F55,1))</f>
        <v>0</v>
      </c>
      <c r="I55" s="14" t="n">
        <f aca="false">IF(OR(C55="",D55=""),"",IF(E55="","Pendiente",MOD(E55-D55,1)-H55))</f>
        <v>0.170138888888889</v>
      </c>
      <c r="J55" s="11" t="s">
        <v>19</v>
      </c>
      <c r="K55" s="11"/>
    </row>
    <row r="56" customFormat="false" ht="15" hidden="false" customHeight="false" outlineLevel="0" collapsed="false">
      <c r="A56" s="9" t="n">
        <v>46062</v>
      </c>
      <c r="B56" s="10" t="str">
        <f aca="false">IF(A56="","",CHOOSE(WEEKDAY(A56),"dom","lun","mar","mié","jue","vie","sáb"))</f>
        <v>lun</v>
      </c>
      <c r="C56" s="11" t="s">
        <v>33</v>
      </c>
      <c r="D56" s="12" t="n">
        <v>0.373611111111111</v>
      </c>
      <c r="E56" s="12" t="n">
        <v>0.536805555555556</v>
      </c>
      <c r="F56" s="12"/>
      <c r="G56" s="12"/>
      <c r="H56" s="13" t="n">
        <f aca="false">IF(OR(F56="",G56=""),IF(D56="","",0),MOD(G56-F56,1))</f>
        <v>0</v>
      </c>
      <c r="I56" s="14" t="n">
        <f aca="false">IF(OR(C56="",D56=""),"",IF(E56="","Pendiente",MOD(E56-D56,1)-H56))</f>
        <v>0.163194444444444</v>
      </c>
      <c r="J56" s="11" t="s">
        <v>19</v>
      </c>
      <c r="K56" s="11"/>
    </row>
    <row r="57" customFormat="false" ht="15" hidden="false" customHeight="false" outlineLevel="0" collapsed="false">
      <c r="A57" s="9" t="n">
        <v>46063</v>
      </c>
      <c r="B57" s="10" t="str">
        <f aca="false">IF(A57="","",CHOOSE(WEEKDAY(A57),"dom","lun","mar","mié","jue","vie","sáb"))</f>
        <v>mar</v>
      </c>
      <c r="C57" s="11" t="s">
        <v>33</v>
      </c>
      <c r="D57" s="12" t="n">
        <v>0.378472222222222</v>
      </c>
      <c r="E57" s="12" t="n">
        <v>0.540277777777778</v>
      </c>
      <c r="F57" s="12"/>
      <c r="G57" s="12"/>
      <c r="H57" s="13" t="n">
        <f aca="false">IF(OR(F57="",G57=""),IF(D57="","",0),MOD(G57-F57,1))</f>
        <v>0</v>
      </c>
      <c r="I57" s="14" t="n">
        <f aca="false">IF(OR(C57="",D57=""),"",IF(E57="","Pendiente",MOD(E57-D57,1)-H57))</f>
        <v>0.161805555555556</v>
      </c>
      <c r="J57" s="11" t="s">
        <v>19</v>
      </c>
      <c r="K57" s="11"/>
    </row>
    <row r="58" customFormat="false" ht="15" hidden="false" customHeight="false" outlineLevel="0" collapsed="false">
      <c r="A58" s="9" t="n">
        <v>46064</v>
      </c>
      <c r="B58" s="10" t="str">
        <f aca="false">IF(A58="","",CHOOSE(WEEKDAY(A58),"dom","lun","mar","mié","jue","vie","sáb"))</f>
        <v>mié</v>
      </c>
      <c r="C58" s="11" t="s">
        <v>33</v>
      </c>
      <c r="D58" s="12" t="n">
        <v>0.375694444444444</v>
      </c>
      <c r="E58" s="12" t="n">
        <v>0.54375</v>
      </c>
      <c r="F58" s="12"/>
      <c r="G58" s="12"/>
      <c r="H58" s="13" t="n">
        <f aca="false">IF(OR(F58="",G58=""),IF(D58="","",0),MOD(G58-F58,1))</f>
        <v>0</v>
      </c>
      <c r="I58" s="14" t="n">
        <f aca="false">IF(OR(C58="",D58=""),"",IF(E58="","Pendiente",MOD(E58-D58,1)-H58))</f>
        <v>0.168055555555556</v>
      </c>
      <c r="J58" s="11" t="s">
        <v>19</v>
      </c>
      <c r="K58" s="11"/>
    </row>
    <row r="59" customFormat="false" ht="15" hidden="false" customHeight="false" outlineLevel="0" collapsed="false">
      <c r="A59" s="9" t="n">
        <v>46065</v>
      </c>
      <c r="B59" s="10" t="str">
        <f aca="false">IF(A59="","",CHOOSE(WEEKDAY(A59),"dom","lun","mar","mié","jue","vie","sáb"))</f>
        <v>jue</v>
      </c>
      <c r="C59" s="11" t="s">
        <v>33</v>
      </c>
      <c r="D59" s="12"/>
      <c r="E59" s="12"/>
      <c r="F59" s="12"/>
      <c r="G59" s="12"/>
      <c r="H59" s="13" t="str">
        <f aca="false">IF(OR(F59="",G59=""),IF(D59="","",0),MOD(G59-F59,1))</f>
        <v/>
      </c>
      <c r="I59" s="14" t="str">
        <f aca="false">IF(OR(C59="",D59=""),"",IF(E59="","Pendiente",MOD(E59-D59,1)-H59))</f>
        <v/>
      </c>
      <c r="J59" s="11"/>
      <c r="K59" s="11" t="s">
        <v>34</v>
      </c>
    </row>
    <row r="60" customFormat="false" ht="15" hidden="false" customHeight="false" outlineLevel="0" collapsed="false">
      <c r="A60" s="9" t="n">
        <v>46066</v>
      </c>
      <c r="B60" s="10" t="str">
        <f aca="false">IF(A60="","",CHOOSE(WEEKDAY(A60),"dom","lun","mar","mié","jue","vie","sáb"))</f>
        <v>vie</v>
      </c>
      <c r="C60" s="11" t="s">
        <v>33</v>
      </c>
      <c r="D60" s="12" t="n">
        <v>0.377777777777778</v>
      </c>
      <c r="E60" s="12" t="n">
        <v>0.541666666666667</v>
      </c>
      <c r="F60" s="12"/>
      <c r="G60" s="12"/>
      <c r="H60" s="13" t="n">
        <f aca="false">IF(OR(F60="",G60=""),IF(D60="","",0),MOD(G60-F60,1))</f>
        <v>0</v>
      </c>
      <c r="I60" s="14" t="n">
        <f aca="false">IF(OR(C60="",D60=""),"",IF(E60="","Pendiente",MOD(E60-D60,1)-H60))</f>
        <v>0.163888888888889</v>
      </c>
      <c r="J60" s="11" t="s">
        <v>19</v>
      </c>
      <c r="K60" s="11"/>
    </row>
    <row r="61" customFormat="false" ht="15" hidden="false" customHeight="false" outlineLevel="0" collapsed="false">
      <c r="A61" s="9" t="n">
        <v>46069</v>
      </c>
      <c r="B61" s="10" t="str">
        <f aca="false">IF(A61="","",CHOOSE(WEEKDAY(A61),"dom","lun","mar","mié","jue","vie","sáb"))</f>
        <v>lun</v>
      </c>
      <c r="C61" s="11" t="s">
        <v>33</v>
      </c>
      <c r="D61" s="12" t="n">
        <v>0.377083333333333</v>
      </c>
      <c r="E61" s="12" t="n">
        <v>0.543055555555556</v>
      </c>
      <c r="F61" s="12"/>
      <c r="G61" s="12"/>
      <c r="H61" s="13" t="n">
        <f aca="false">IF(OR(F61="",G61=""),IF(D61="","",0),MOD(G61-F61,1))</f>
        <v>0</v>
      </c>
      <c r="I61" s="14" t="n">
        <f aca="false">IF(OR(C61="",D61=""),"",IF(E61="","Pendiente",MOD(E61-D61,1)-H61))</f>
        <v>0.165972222222222</v>
      </c>
      <c r="J61" s="11" t="s">
        <v>19</v>
      </c>
      <c r="K61" s="11"/>
    </row>
    <row r="62" customFormat="false" ht="15" hidden="false" customHeight="false" outlineLevel="0" collapsed="false">
      <c r="A62" s="9" t="n">
        <v>46070</v>
      </c>
      <c r="B62" s="10" t="str">
        <f aca="false">IF(A62="","",CHOOSE(WEEKDAY(A62),"dom","lun","mar","mié","jue","vie","sáb"))</f>
        <v>mar</v>
      </c>
      <c r="C62" s="11" t="s">
        <v>33</v>
      </c>
      <c r="D62" s="12" t="n">
        <v>0.374305555555556</v>
      </c>
      <c r="E62" s="12" t="n">
        <v>0.5375</v>
      </c>
      <c r="F62" s="12"/>
      <c r="G62" s="12"/>
      <c r="H62" s="13" t="n">
        <f aca="false">IF(OR(F62="",G62=""),IF(D62="","",0),MOD(G62-F62,1))</f>
        <v>0</v>
      </c>
      <c r="I62" s="14" t="n">
        <f aca="false">IF(OR(C62="",D62=""),"",IF(E62="","Pendiente",MOD(E62-D62,1)-H62))</f>
        <v>0.163194444444444</v>
      </c>
      <c r="J62" s="11" t="s">
        <v>19</v>
      </c>
      <c r="K62" s="11"/>
    </row>
    <row r="63" customFormat="false" ht="15" hidden="false" customHeight="false" outlineLevel="0" collapsed="false">
      <c r="A63" s="9" t="n">
        <v>46071</v>
      </c>
      <c r="B63" s="10" t="str">
        <f aca="false">IF(A63="","",CHOOSE(WEEKDAY(A63),"dom","lun","mar","mié","jue","vie","sáb"))</f>
        <v>mié</v>
      </c>
      <c r="C63" s="11" t="s">
        <v>33</v>
      </c>
      <c r="D63" s="12" t="n">
        <v>0.371527777777778</v>
      </c>
      <c r="E63" s="12" t="n">
        <v>0.540972222222222</v>
      </c>
      <c r="F63" s="12"/>
      <c r="G63" s="12"/>
      <c r="H63" s="13" t="n">
        <f aca="false">IF(OR(F63="",G63=""),IF(D63="","",0),MOD(G63-F63,1))</f>
        <v>0</v>
      </c>
      <c r="I63" s="14" t="n">
        <f aca="false">IF(OR(C63="",D63=""),"",IF(E63="","Pendiente",MOD(E63-D63,1)-H63))</f>
        <v>0.169444444444444</v>
      </c>
      <c r="J63" s="11" t="s">
        <v>19</v>
      </c>
      <c r="K63" s="11"/>
    </row>
    <row r="64" customFormat="false" ht="15" hidden="false" customHeight="false" outlineLevel="0" collapsed="false">
      <c r="A64" s="9" t="n">
        <v>46072</v>
      </c>
      <c r="B64" s="10" t="str">
        <f aca="false">IF(A64="","",CHOOSE(WEEKDAY(A64),"dom","lun","mar","mié","jue","vie","sáb"))</f>
        <v>jue</v>
      </c>
      <c r="C64" s="11" t="s">
        <v>33</v>
      </c>
      <c r="D64" s="12" t="n">
        <v>0.376388888888889</v>
      </c>
      <c r="E64" s="12" t="n">
        <v>0.527777777777778</v>
      </c>
      <c r="F64" s="12"/>
      <c r="G64" s="12"/>
      <c r="H64" s="13" t="n">
        <f aca="false">IF(OR(F64="",G64=""),IF(D64="","",0),MOD(G64-F64,1))</f>
        <v>0</v>
      </c>
      <c r="I64" s="14" t="n">
        <f aca="false">IF(OR(C64="",D64=""),"",IF(E64="","Pendiente",MOD(E64-D64,1)-H64))</f>
        <v>0.151388888888889</v>
      </c>
      <c r="J64" s="11" t="s">
        <v>19</v>
      </c>
      <c r="K64" s="11" t="s">
        <v>35</v>
      </c>
    </row>
    <row r="65" customFormat="false" ht="15" hidden="false" customHeight="false" outlineLevel="0" collapsed="false">
      <c r="A65" s="9" t="n">
        <v>46073</v>
      </c>
      <c r="B65" s="10" t="str">
        <f aca="false">IF(A65="","",CHOOSE(WEEKDAY(A65),"dom","lun","mar","mié","jue","vie","sáb"))</f>
        <v>vie</v>
      </c>
      <c r="C65" s="11" t="s">
        <v>33</v>
      </c>
      <c r="D65" s="12" t="n">
        <v>0.373611111111111</v>
      </c>
      <c r="E65" s="12" t="n">
        <v>0.538888888888889</v>
      </c>
      <c r="F65" s="12"/>
      <c r="G65" s="12"/>
      <c r="H65" s="13" t="n">
        <f aca="false">IF(OR(F65="",G65=""),IF(D65="","",0),MOD(G65-F65,1))</f>
        <v>0</v>
      </c>
      <c r="I65" s="14" t="n">
        <f aca="false">IF(OR(C65="",D65=""),"",IF(E65="","Pendiente",MOD(E65-D65,1)-H65))</f>
        <v>0.165277777777778</v>
      </c>
      <c r="J65" s="11" t="s">
        <v>19</v>
      </c>
      <c r="K65" s="11"/>
    </row>
    <row r="66" customFormat="false" ht="15" hidden="false" customHeight="false" outlineLevel="0" collapsed="false">
      <c r="A66" s="9" t="n">
        <v>46076</v>
      </c>
      <c r="B66" s="10" t="str">
        <f aca="false">IF(A66="","",CHOOSE(WEEKDAY(A66),"dom","lun","mar","mié","jue","vie","sáb"))</f>
        <v>lun</v>
      </c>
      <c r="C66" s="11" t="s">
        <v>33</v>
      </c>
      <c r="D66" s="12" t="n">
        <v>0.372916666666667</v>
      </c>
      <c r="E66" s="12" t="n">
        <v>0.540277777777778</v>
      </c>
      <c r="F66" s="12"/>
      <c r="G66" s="12"/>
      <c r="H66" s="13" t="n">
        <f aca="false">IF(OR(F66="",G66=""),IF(D66="","",0),MOD(G66-F66,1))</f>
        <v>0</v>
      </c>
      <c r="I66" s="14" t="n">
        <f aca="false">IF(OR(C66="",D66=""),"",IF(E66="","Pendiente",MOD(E66-D66,1)-H66))</f>
        <v>0.167361111111111</v>
      </c>
      <c r="J66" s="11" t="s">
        <v>19</v>
      </c>
      <c r="K66" s="11"/>
    </row>
    <row r="67" customFormat="false" ht="15" hidden="false" customHeight="false" outlineLevel="0" collapsed="false">
      <c r="A67" s="9" t="n">
        <v>46077</v>
      </c>
      <c r="B67" s="10" t="str">
        <f aca="false">IF(A67="","",CHOOSE(WEEKDAY(A67),"dom","lun","mar","mié","jue","vie","sáb"))</f>
        <v>mar</v>
      </c>
      <c r="C67" s="11" t="s">
        <v>33</v>
      </c>
      <c r="D67" s="12" t="n">
        <v>0.377777777777778</v>
      </c>
      <c r="E67" s="12" t="n">
        <v>0.54375</v>
      </c>
      <c r="F67" s="12"/>
      <c r="G67" s="12"/>
      <c r="H67" s="13" t="n">
        <f aca="false">IF(OR(F67="",G67=""),IF(D67="","",0),MOD(G67-F67,1))</f>
        <v>0</v>
      </c>
      <c r="I67" s="14" t="n">
        <f aca="false">IF(OR(C67="",D67=""),"",IF(E67="","Pendiente",MOD(E67-D67,1)-H67))</f>
        <v>0.165972222222222</v>
      </c>
      <c r="J67" s="11" t="s">
        <v>19</v>
      </c>
      <c r="K67" s="11"/>
    </row>
    <row r="68" customFormat="false" ht="15" hidden="false" customHeight="false" outlineLevel="0" collapsed="false">
      <c r="A68" s="9" t="n">
        <v>46078</v>
      </c>
      <c r="B68" s="10" t="str">
        <f aca="false">IF(A68="","",CHOOSE(WEEKDAY(A68),"dom","lun","mar","mié","jue","vie","sáb"))</f>
        <v>mié</v>
      </c>
      <c r="C68" s="11" t="s">
        <v>33</v>
      </c>
      <c r="D68" s="12" t="n">
        <v>0.375</v>
      </c>
      <c r="E68" s="12" t="n">
        <v>0.538194444444444</v>
      </c>
      <c r="F68" s="12"/>
      <c r="G68" s="12"/>
      <c r="H68" s="13" t="n">
        <f aca="false">IF(OR(F68="",G68=""),IF(D68="","",0),MOD(G68-F68,1))</f>
        <v>0</v>
      </c>
      <c r="I68" s="14" t="n">
        <f aca="false">IF(OR(C68="",D68=""),"",IF(E68="","Pendiente",MOD(E68-D68,1)-H68))</f>
        <v>0.163194444444444</v>
      </c>
      <c r="J68" s="11" t="s">
        <v>19</v>
      </c>
      <c r="K68" s="11"/>
    </row>
    <row r="69" customFormat="false" ht="15" hidden="false" customHeight="false" outlineLevel="0" collapsed="false">
      <c r="A69" s="9" t="n">
        <v>46079</v>
      </c>
      <c r="B69" s="10" t="str">
        <f aca="false">IF(A69="","",CHOOSE(WEEKDAY(A69),"dom","lun","mar","mié","jue","vie","sáb"))</f>
        <v>jue</v>
      </c>
      <c r="C69" s="11" t="s">
        <v>33</v>
      </c>
      <c r="D69" s="12" t="n">
        <v>0.372222222222222</v>
      </c>
      <c r="E69" s="12" t="n">
        <v>0.541666666666667</v>
      </c>
      <c r="F69" s="12"/>
      <c r="G69" s="12"/>
      <c r="H69" s="13" t="n">
        <f aca="false">IF(OR(F69="",G69=""),IF(D69="","",0),MOD(G69-F69,1))</f>
        <v>0</v>
      </c>
      <c r="I69" s="14" t="n">
        <f aca="false">IF(OR(C69="",D69=""),"",IF(E69="","Pendiente",MOD(E69-D69,1)-H69))</f>
        <v>0.169444444444444</v>
      </c>
      <c r="J69" s="11" t="s">
        <v>19</v>
      </c>
      <c r="K69" s="11"/>
    </row>
    <row r="70" customFormat="false" ht="15" hidden="false" customHeight="false" outlineLevel="0" collapsed="false">
      <c r="A70" s="9" t="n">
        <v>46080</v>
      </c>
      <c r="B70" s="10" t="str">
        <f aca="false">IF(A70="","",CHOOSE(WEEKDAY(A70),"dom","lun","mar","mié","jue","vie","sáb"))</f>
        <v>vie</v>
      </c>
      <c r="C70" s="11" t="s">
        <v>33</v>
      </c>
      <c r="D70" s="12" t="n">
        <v>0.377083333333333</v>
      </c>
      <c r="E70" s="12" t="n">
        <v>0.536111111111111</v>
      </c>
      <c r="F70" s="12"/>
      <c r="G70" s="12"/>
      <c r="H70" s="13" t="n">
        <f aca="false">IF(OR(F70="",G70=""),IF(D70="","",0),MOD(G70-F70,1))</f>
        <v>0</v>
      </c>
      <c r="I70" s="14" t="n">
        <f aca="false">IF(OR(C70="",D70=""),"",IF(E70="","Pendiente",MOD(E70-D70,1)-H70))</f>
        <v>0.159027777777778</v>
      </c>
      <c r="J70" s="11" t="s">
        <v>24</v>
      </c>
      <c r="K70" s="11"/>
    </row>
    <row r="71" customFormat="false" ht="15" hidden="false" customHeight="false" outlineLevel="0" collapsed="false">
      <c r="A71" s="15" t="s">
        <v>36</v>
      </c>
      <c r="B71" s="15"/>
      <c r="C71" s="15"/>
      <c r="D71" s="15"/>
      <c r="E71" s="15"/>
      <c r="F71" s="15"/>
      <c r="G71" s="15"/>
      <c r="H71" s="16" t="n">
        <f aca="false">SUM(H51:H70)</f>
        <v>0</v>
      </c>
      <c r="I71" s="16" t="n">
        <f aca="false">SUM(I51:I70)</f>
        <v>3.12638888888889</v>
      </c>
      <c r="J71" s="17" t="str">
        <f aca="false">"Validados: "&amp;COUNTIF(J51:J70,"Validado")&amp;" · Pendientes de rectificar: "&amp;COUNTIF(I51:I70,"Pendiente")</f>
        <v>Validados: 18 · Pendientes de rectificar: 0</v>
      </c>
      <c r="K71" s="17"/>
    </row>
    <row r="72" customFormat="false" ht="15" hidden="false" customHeight="false" outlineLevel="0" collapsed="false">
      <c r="A72" s="6" t="s">
        <v>37</v>
      </c>
    </row>
    <row r="73" customFormat="false" ht="15" hidden="false" customHeight="false" outlineLevel="0" collapsed="false">
      <c r="A73" s="9"/>
      <c r="B73" s="10" t="str">
        <f aca="false">IF(A73="","",CHOOSE(WEEKDAY(A73),"dom","lun","mar","mié","jue","vie","sáb"))</f>
        <v/>
      </c>
      <c r="C73" s="11"/>
      <c r="D73" s="12"/>
      <c r="E73" s="12"/>
      <c r="F73" s="12"/>
      <c r="G73" s="12"/>
      <c r="H73" s="13" t="str">
        <f aca="false">IF(OR(F73="",G73=""),IF(D73="","",0),MOD(G73-F73,1))</f>
        <v/>
      </c>
      <c r="I73" s="14" t="str">
        <f aca="false">IF(OR(C73="",D73=""),"",IF(E73="","Pendiente",MOD(E73-D73,1)-H73))</f>
        <v/>
      </c>
      <c r="J73" s="11"/>
      <c r="K73" s="11"/>
    </row>
    <row r="74" customFormat="false" ht="15" hidden="false" customHeight="false" outlineLevel="0" collapsed="false">
      <c r="A74" s="9"/>
      <c r="B74" s="10" t="str">
        <f aca="false">IF(A74="","",CHOOSE(WEEKDAY(A74),"dom","lun","mar","mié","jue","vie","sáb"))</f>
        <v/>
      </c>
      <c r="C74" s="11"/>
      <c r="D74" s="12"/>
      <c r="E74" s="12"/>
      <c r="F74" s="12"/>
      <c r="G74" s="12"/>
      <c r="H74" s="13" t="str">
        <f aca="false">IF(OR(F74="",G74=""),IF(D74="","",0),MOD(G74-F74,1))</f>
        <v/>
      </c>
      <c r="I74" s="14" t="str">
        <f aca="false">IF(OR(C74="",D74=""),"",IF(E74="","Pendiente",MOD(E74-D74,1)-H74))</f>
        <v/>
      </c>
      <c r="J74" s="11"/>
      <c r="K74" s="11"/>
    </row>
    <row r="75" customFormat="false" ht="15" hidden="false" customHeight="false" outlineLevel="0" collapsed="false">
      <c r="A75" s="9"/>
      <c r="B75" s="10" t="str">
        <f aca="false">IF(A75="","",CHOOSE(WEEKDAY(A75),"dom","lun","mar","mié","jue","vie","sáb"))</f>
        <v/>
      </c>
      <c r="C75" s="11"/>
      <c r="D75" s="12"/>
      <c r="E75" s="12"/>
      <c r="F75" s="12"/>
      <c r="G75" s="12"/>
      <c r="H75" s="13" t="str">
        <f aca="false">IF(OR(F75="",G75=""),IF(D75="","",0),MOD(G75-F75,1))</f>
        <v/>
      </c>
      <c r="I75" s="14" t="str">
        <f aca="false">IF(OR(C75="",D75=""),"",IF(E75="","Pendiente",MOD(E75-D75,1)-H75))</f>
        <v/>
      </c>
      <c r="J75" s="11"/>
      <c r="K75" s="11"/>
    </row>
    <row r="76" customFormat="false" ht="15" hidden="false" customHeight="false" outlineLevel="0" collapsed="false">
      <c r="A76" s="9"/>
      <c r="B76" s="10" t="str">
        <f aca="false">IF(A76="","",CHOOSE(WEEKDAY(A76),"dom","lun","mar","mié","jue","vie","sáb"))</f>
        <v/>
      </c>
      <c r="C76" s="11"/>
      <c r="D76" s="12"/>
      <c r="E76" s="12"/>
      <c r="F76" s="12"/>
      <c r="G76" s="12"/>
      <c r="H76" s="13" t="str">
        <f aca="false">IF(OR(F76="",G76=""),IF(D76="","",0),MOD(G76-F76,1))</f>
        <v/>
      </c>
      <c r="I76" s="14" t="str">
        <f aca="false">IF(OR(C76="",D76=""),"",IF(E76="","Pendiente",MOD(E76-D76,1)-H76))</f>
        <v/>
      </c>
      <c r="J76" s="11"/>
      <c r="K76" s="11"/>
    </row>
    <row r="77" customFormat="false" ht="15" hidden="false" customHeight="false" outlineLevel="0" collapsed="false">
      <c r="A77" s="9"/>
      <c r="B77" s="10" t="str">
        <f aca="false">IF(A77="","",CHOOSE(WEEKDAY(A77),"dom","lun","mar","mié","jue","vie","sáb"))</f>
        <v/>
      </c>
      <c r="C77" s="11"/>
      <c r="D77" s="12"/>
      <c r="E77" s="12"/>
      <c r="F77" s="12"/>
      <c r="G77" s="12"/>
      <c r="H77" s="13" t="str">
        <f aca="false">IF(OR(F77="",G77=""),IF(D77="","",0),MOD(G77-F77,1))</f>
        <v/>
      </c>
      <c r="I77" s="14" t="str">
        <f aca="false">IF(OR(C77="",D77=""),"",IF(E77="","Pendiente",MOD(E77-D77,1)-H77))</f>
        <v/>
      </c>
      <c r="J77" s="11"/>
      <c r="K77" s="11"/>
    </row>
    <row r="78" customFormat="false" ht="15" hidden="false" customHeight="false" outlineLevel="0" collapsed="false">
      <c r="A78" s="9"/>
      <c r="B78" s="10" t="str">
        <f aca="false">IF(A78="","",CHOOSE(WEEKDAY(A78),"dom","lun","mar","mié","jue","vie","sáb"))</f>
        <v/>
      </c>
      <c r="C78" s="11"/>
      <c r="D78" s="12"/>
      <c r="E78" s="12"/>
      <c r="F78" s="12"/>
      <c r="G78" s="12"/>
      <c r="H78" s="13" t="str">
        <f aca="false">IF(OR(F78="",G78=""),IF(D78="","",0),MOD(G78-F78,1))</f>
        <v/>
      </c>
      <c r="I78" s="14" t="str">
        <f aca="false">IF(OR(C78="",D78=""),"",IF(E78="","Pendiente",MOD(E78-D78,1)-H78))</f>
        <v/>
      </c>
      <c r="J78" s="11"/>
      <c r="K78" s="11"/>
    </row>
    <row r="79" customFormat="false" ht="15" hidden="false" customHeight="false" outlineLevel="0" collapsed="false">
      <c r="A79" s="9"/>
      <c r="B79" s="10" t="str">
        <f aca="false">IF(A79="","",CHOOSE(WEEKDAY(A79),"dom","lun","mar","mié","jue","vie","sáb"))</f>
        <v/>
      </c>
      <c r="C79" s="11"/>
      <c r="D79" s="12"/>
      <c r="E79" s="12"/>
      <c r="F79" s="12"/>
      <c r="G79" s="12"/>
      <c r="H79" s="13" t="str">
        <f aca="false">IF(OR(F79="",G79=""),IF(D79="","",0),MOD(G79-F79,1))</f>
        <v/>
      </c>
      <c r="I79" s="14" t="str">
        <f aca="false">IF(OR(C79="",D79=""),"",IF(E79="","Pendiente",MOD(E79-D79,1)-H79))</f>
        <v/>
      </c>
      <c r="J79" s="11"/>
      <c r="K79" s="11"/>
    </row>
    <row r="80" customFormat="false" ht="15" hidden="false" customHeight="false" outlineLevel="0" collapsed="false">
      <c r="A80" s="9"/>
      <c r="B80" s="10" t="str">
        <f aca="false">IF(A80="","",CHOOSE(WEEKDAY(A80),"dom","lun","mar","mié","jue","vie","sáb"))</f>
        <v/>
      </c>
      <c r="C80" s="11"/>
      <c r="D80" s="12"/>
      <c r="E80" s="12"/>
      <c r="F80" s="12"/>
      <c r="G80" s="12"/>
      <c r="H80" s="13" t="str">
        <f aca="false">IF(OR(F80="",G80=""),IF(D80="","",0),MOD(G80-F80,1))</f>
        <v/>
      </c>
      <c r="I80" s="14" t="str">
        <f aca="false">IF(OR(C80="",D80=""),"",IF(E80="","Pendiente",MOD(E80-D80,1)-H80))</f>
        <v/>
      </c>
      <c r="J80" s="11"/>
      <c r="K80" s="11"/>
    </row>
    <row r="81" customFormat="false" ht="15" hidden="false" customHeight="false" outlineLevel="0" collapsed="false">
      <c r="A81" s="9"/>
      <c r="B81" s="10" t="str">
        <f aca="false">IF(A81="","",CHOOSE(WEEKDAY(A81),"dom","lun","mar","mié","jue","vie","sáb"))</f>
        <v/>
      </c>
      <c r="C81" s="11"/>
      <c r="D81" s="12"/>
      <c r="E81" s="12"/>
      <c r="F81" s="12"/>
      <c r="G81" s="12"/>
      <c r="H81" s="13" t="str">
        <f aca="false">IF(OR(F81="",G81=""),IF(D81="","",0),MOD(G81-F81,1))</f>
        <v/>
      </c>
      <c r="I81" s="14" t="str">
        <f aca="false">IF(OR(C81="",D81=""),"",IF(E81="","Pendiente",MOD(E81-D81,1)-H81))</f>
        <v/>
      </c>
      <c r="J81" s="11"/>
      <c r="K81" s="11"/>
    </row>
    <row r="82" customFormat="false" ht="15" hidden="false" customHeight="false" outlineLevel="0" collapsed="false">
      <c r="A82" s="9"/>
      <c r="B82" s="10" t="str">
        <f aca="false">IF(A82="","",CHOOSE(WEEKDAY(A82),"dom","lun","mar","mié","jue","vie","sáb"))</f>
        <v/>
      </c>
      <c r="C82" s="11"/>
      <c r="D82" s="12"/>
      <c r="E82" s="12"/>
      <c r="F82" s="12"/>
      <c r="G82" s="12"/>
      <c r="H82" s="13" t="str">
        <f aca="false">IF(OR(F82="",G82=""),IF(D82="","",0),MOD(G82-F82,1))</f>
        <v/>
      </c>
      <c r="I82" s="14" t="str">
        <f aca="false">IF(OR(C82="",D82=""),"",IF(E82="","Pendiente",MOD(E82-D82,1)-H82))</f>
        <v/>
      </c>
      <c r="J82" s="11"/>
      <c r="K82" s="11"/>
    </row>
    <row r="83" customFormat="false" ht="15" hidden="false" customHeight="false" outlineLevel="0" collapsed="false">
      <c r="A83" s="9"/>
      <c r="B83" s="10" t="str">
        <f aca="false">IF(A83="","",CHOOSE(WEEKDAY(A83),"dom","lun","mar","mié","jue","vie","sáb"))</f>
        <v/>
      </c>
      <c r="C83" s="11"/>
      <c r="D83" s="12"/>
      <c r="E83" s="12"/>
      <c r="F83" s="12"/>
      <c r="G83" s="12"/>
      <c r="H83" s="13" t="str">
        <f aca="false">IF(OR(F83="",G83=""),IF(D83="","",0),MOD(G83-F83,1))</f>
        <v/>
      </c>
      <c r="I83" s="14" t="str">
        <f aca="false">IF(OR(C83="",D83=""),"",IF(E83="","Pendiente",MOD(E83-D83,1)-H83))</f>
        <v/>
      </c>
      <c r="J83" s="11"/>
      <c r="K83" s="11"/>
    </row>
    <row r="84" customFormat="false" ht="15" hidden="false" customHeight="false" outlineLevel="0" collapsed="false">
      <c r="A84" s="9"/>
      <c r="B84" s="10" t="str">
        <f aca="false">IF(A84="","",CHOOSE(WEEKDAY(A84),"dom","lun","mar","mié","jue","vie","sáb"))</f>
        <v/>
      </c>
      <c r="C84" s="11"/>
      <c r="D84" s="12"/>
      <c r="E84" s="12"/>
      <c r="F84" s="12"/>
      <c r="G84" s="12"/>
      <c r="H84" s="13" t="str">
        <f aca="false">IF(OR(F84="",G84=""),IF(D84="","",0),MOD(G84-F84,1))</f>
        <v/>
      </c>
      <c r="I84" s="14" t="str">
        <f aca="false">IF(OR(C84="",D84=""),"",IF(E84="","Pendiente",MOD(E84-D84,1)-H84))</f>
        <v/>
      </c>
      <c r="J84" s="11"/>
      <c r="K84" s="11"/>
    </row>
    <row r="85" customFormat="false" ht="15" hidden="false" customHeight="false" outlineLevel="0" collapsed="false">
      <c r="A85" s="18" t="s">
        <v>38</v>
      </c>
      <c r="B85" s="18"/>
      <c r="C85" s="18"/>
      <c r="D85" s="18"/>
      <c r="E85" s="18"/>
      <c r="F85" s="18"/>
      <c r="G85" s="18"/>
      <c r="H85" s="19" t="n">
        <f aca="false">SUMIF(C7:C84,"&lt;&gt;",H7:H84)</f>
        <v>1.66666666666667</v>
      </c>
      <c r="I85" s="19" t="n">
        <f aca="false">SUMIF(C7:C84,"&lt;&gt;",I7:I84)</f>
        <v>16.15625</v>
      </c>
      <c r="J85" s="20" t="str">
        <f aca="false">"Registros pendientes de rectificar: "&amp;COUNTIF(I7:I84,"Pendiente")</f>
        <v>Registros pendientes de rectificar: 1</v>
      </c>
      <c r="K85" s="20"/>
    </row>
    <row r="87" customFormat="false" ht="15" hidden="false" customHeight="false" outlineLevel="0" collapsed="false">
      <c r="A87" s="6" t="s">
        <v>39</v>
      </c>
    </row>
    <row r="88" customFormat="false" ht="15" hidden="false" customHeight="false" outlineLevel="0" collapsed="false">
      <c r="A88" s="6" t="s">
        <v>40</v>
      </c>
    </row>
    <row r="89" customFormat="false" ht="15" hidden="false" customHeight="false" outlineLevel="0" collapsed="false">
      <c r="A89" s="6" t="s">
        <v>41</v>
      </c>
    </row>
  </sheetData>
  <sheetProtection sheet="true"/>
  <mergeCells count="9">
    <mergeCell ref="A2:B2"/>
    <mergeCell ref="A27:G27"/>
    <mergeCell ref="J27:K27"/>
    <mergeCell ref="A50:G50"/>
    <mergeCell ref="J50:K50"/>
    <mergeCell ref="A71:G71"/>
    <mergeCell ref="J71:K71"/>
    <mergeCell ref="A85:G85"/>
    <mergeCell ref="J85:K85"/>
  </mergeCells>
  <conditionalFormatting sqref="I7:I84">
    <cfRule type="expression" priority="2" aboveAverage="0" equalAverage="0" bottom="0" percent="0" rank="0" text="" dxfId="0">
      <formula>I7="Pendiente"</formula>
    </cfRule>
  </conditionalFormatting>
  <conditionalFormatting sqref="J7:J84">
    <cfRule type="expression" priority="3" aboveAverage="0" equalAverage="0" bottom="0" percent="0" rank="0" text="" dxfId="1">
      <formula>LEFT(J7,5)="Recti"</formula>
    </cfRule>
  </conditionalFormatting>
  <conditionalFormatting sqref="A7:K84">
    <cfRule type="expression" priority="4" aboveAverage="0" equalAverage="0" bottom="0" percent="0" rank="0" text="" dxfId="2">
      <formula>OR($B7="sáb",$B7="dom")</formula>
    </cfRule>
  </conditionalFormatting>
  <dataValidations count="1">
    <dataValidation allowBlank="true" errorStyle="stop" operator="between" showDropDown="false" showErrorMessage="false" showInputMessage="false" sqref="J7:J26 J28:J49 J51:J70 J73:J84" type="list">
      <formula1>"Validado,Pendiente de validar,Rectificación solicitada,Rectificación aprobada"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22"/>
    <col collapsed="false" customWidth="true" hidden="false" outlineLevel="0" max="10" min="10" style="0" width="16"/>
  </cols>
  <sheetData>
    <row r="1" customFormat="false" ht="17.35" hidden="false" customHeight="false" outlineLevel="0" collapsed="false">
      <c r="A1" s="1" t="s">
        <v>42</v>
      </c>
      <c r="H1" s="2" t="s">
        <v>1</v>
      </c>
    </row>
    <row r="3" customFormat="false" ht="15" hidden="false" customHeight="false" outlineLevel="0" collapsed="false">
      <c r="A3" s="21" t="s">
        <v>43</v>
      </c>
      <c r="B3" s="5" t="n">
        <f aca="false">'Registro diario'!C2</f>
        <v>46054</v>
      </c>
      <c r="C3" s="22" t="s">
        <v>44</v>
      </c>
      <c r="D3" s="5" t="n">
        <f aca="false">'Registro diario'!D2</f>
        <v>46081</v>
      </c>
    </row>
    <row r="4" customFormat="false" ht="15" hidden="false" customHeight="false" outlineLevel="0" collapsed="false">
      <c r="A4" s="21" t="s">
        <v>45</v>
      </c>
      <c r="B4" s="4"/>
      <c r="C4" s="4"/>
      <c r="D4" s="4"/>
      <c r="E4" s="4"/>
      <c r="F4" s="4"/>
      <c r="G4" s="6" t="s">
        <v>46</v>
      </c>
    </row>
    <row r="5" customFormat="false" ht="15" hidden="false" customHeight="false" outlineLevel="0" collapsed="false">
      <c r="A5" s="21" t="s">
        <v>47</v>
      </c>
      <c r="B5" s="23" t="n">
        <f aca="false">NETWORKDAYS(B3,D3,B4:F4)</f>
        <v>20</v>
      </c>
      <c r="C5" s="6" t="s">
        <v>48</v>
      </c>
    </row>
    <row r="6" customFormat="false" ht="15" hidden="false" customHeight="false" outlineLevel="0" collapsed="false">
      <c r="A6" s="24" t="n">
        <v>1</v>
      </c>
      <c r="B6" s="24" t="n">
        <v>2</v>
      </c>
      <c r="C6" s="24" t="n">
        <v>3</v>
      </c>
      <c r="D6" s="24" t="n">
        <v>4</v>
      </c>
      <c r="E6" s="24" t="n">
        <v>5</v>
      </c>
      <c r="F6" s="24" t="n">
        <v>6</v>
      </c>
      <c r="G6" s="24" t="n">
        <v>7</v>
      </c>
      <c r="H6" s="24" t="n">
        <v>8</v>
      </c>
      <c r="I6" s="24" t="n">
        <v>9</v>
      </c>
      <c r="J6" s="24" t="n">
        <v>10</v>
      </c>
    </row>
    <row r="7" customFormat="false" ht="39.75" hidden="false" customHeight="true" outlineLevel="0" collapsed="false">
      <c r="A7" s="25" t="s">
        <v>49</v>
      </c>
      <c r="B7" s="25" t="s">
        <v>50</v>
      </c>
      <c r="C7" s="25" t="s">
        <v>51</v>
      </c>
      <c r="D7" s="26" t="s">
        <v>52</v>
      </c>
      <c r="E7" s="26" t="s">
        <v>53</v>
      </c>
      <c r="F7" s="26" t="s">
        <v>54</v>
      </c>
      <c r="G7" s="26" t="s">
        <v>55</v>
      </c>
      <c r="H7" s="26" t="s">
        <v>56</v>
      </c>
      <c r="I7" s="26" t="s">
        <v>57</v>
      </c>
      <c r="J7" s="25" t="s">
        <v>58</v>
      </c>
    </row>
    <row r="8" customFormat="false" ht="15" hidden="false" customHeight="false" outlineLevel="0" collapsed="false">
      <c r="A8" s="27" t="s">
        <v>59</v>
      </c>
      <c r="B8" s="28" t="s">
        <v>18</v>
      </c>
      <c r="C8" s="27" t="s">
        <v>60</v>
      </c>
      <c r="D8" s="29" t="n">
        <f aca="false">IF(B8="","",$B$5*D18/5/24-H18)</f>
        <v>6.66666666666667</v>
      </c>
      <c r="E8" s="30" t="n">
        <f aca="false">IF(B8="","",MIN(SUMIF('Registro diario'!$C$7:$C$84,B8,'Registro diario'!$I$7:$I$84),D8))</f>
        <v>6.34166666666667</v>
      </c>
      <c r="F8" s="29" t="n">
        <f aca="false">IF(B8="","",MAX(0,SUMIF('Registro diario'!$C$7:$C$84,B8,'Registro diario'!$I$7:$I$84)-D8))</f>
        <v>0</v>
      </c>
      <c r="G8" s="29" t="n">
        <f aca="false">IF(B8="","",COUNTIFS('Registro diario'!$C$7:$C$84,B8,'Registro diario'!$I$7:$I$84,"&gt;"&amp;6/24)*G18)</f>
        <v>0</v>
      </c>
      <c r="H8" s="29" t="n">
        <f aca="false">IF(B8="","",SUMPRODUCT(('Registro diario'!$C$7:$C$84=B8)*('Registro diario'!$B$7:$B$84&lt;&gt;"sáb")*('Registro diario'!$B$7:$B$84&lt;&gt;"dom")*(ROUND(('Registro diario'!$D$7:$D$84-E18)*1440,0)&gt;F18)*ROUND(('Registro diario'!$D$7:$D$84-E18)*1440,0))/1440)</f>
        <v>0.0152777777777778</v>
      </c>
      <c r="I8" s="29" t="n">
        <f aca="false">IF(B8="","",J18+IF(I18="Descanso compensatorio",F8,0))</f>
        <v>0</v>
      </c>
      <c r="J8" s="31"/>
    </row>
    <row r="9" customFormat="false" ht="15" hidden="false" customHeight="false" outlineLevel="0" collapsed="false">
      <c r="A9" s="27" t="s">
        <v>61</v>
      </c>
      <c r="B9" s="28" t="s">
        <v>26</v>
      </c>
      <c r="C9" s="27" t="s">
        <v>62</v>
      </c>
      <c r="D9" s="29" t="n">
        <f aca="false">IF(B9="","",$B$5*D19/5/24-H19)</f>
        <v>6.25</v>
      </c>
      <c r="E9" s="30" t="n">
        <f aca="false">IF(B9="","",MIN(SUMIF('Registro diario'!$C$7:$C$84,B9,'Registro diario'!$I$7:$I$84),D9))</f>
        <v>6.25</v>
      </c>
      <c r="F9" s="29" t="n">
        <f aca="false">IF(B9="","",MAX(0,SUMIF('Registro diario'!$C$7:$C$84,B9,'Registro diario'!$I$7:$I$84)-D9))</f>
        <v>0.438194444444444</v>
      </c>
      <c r="G9" s="29" t="n">
        <f aca="false">IF(B9="","",COUNTIFS('Registro diario'!$C$7:$C$84,B9,'Registro diario'!$I$7:$I$84,"&gt;"&amp;6/24)*G19)</f>
        <v>0.208333333333333</v>
      </c>
      <c r="H9" s="29" t="n">
        <f aca="false">IF(B9="","",SUMPRODUCT(('Registro diario'!$C$7:$C$84=B9)*('Registro diario'!$B$7:$B$84&lt;&gt;"sáb")*('Registro diario'!$B$7:$B$84&lt;&gt;"dom")*(ROUND(('Registro diario'!$D$7:$D$84-E19)*1440,0)&gt;F19)*ROUND(('Registro diario'!$D$7:$D$84-E19)*1440,0))/1440)</f>
        <v>0.00833333333333333</v>
      </c>
      <c r="I9" s="29" t="n">
        <f aca="false">IF(B9="","",J19+IF(I19="Descanso compensatorio",F9,0))</f>
        <v>0.438194444444444</v>
      </c>
      <c r="J9" s="31" t="n">
        <v>46084</v>
      </c>
    </row>
    <row r="10" customFormat="false" ht="15" hidden="false" customHeight="false" outlineLevel="0" collapsed="false">
      <c r="A10" s="27" t="s">
        <v>63</v>
      </c>
      <c r="B10" s="28" t="s">
        <v>33</v>
      </c>
      <c r="C10" s="27" t="s">
        <v>64</v>
      </c>
      <c r="D10" s="29" t="n">
        <f aca="false">IF(B10="","",$B$5*D20/5/24-H20)</f>
        <v>3.16666666666667</v>
      </c>
      <c r="E10" s="30" t="n">
        <f aca="false">IF(B10="","",MIN(SUMIF('Registro diario'!$C$7:$C$84,B10,'Registro diario'!$I$7:$I$84),D10))</f>
        <v>3.12638888888889</v>
      </c>
      <c r="F10" s="29" t="n">
        <f aca="false">IF(B10="","",MAX(0,SUMIF('Registro diario'!$C$7:$C$84,B10,'Registro diario'!$I$7:$I$84)-D10))</f>
        <v>0</v>
      </c>
      <c r="G10" s="29" t="n">
        <f aca="false">IF(B10="","",COUNTIFS('Registro diario'!$C$7:$C$84,B10,'Registro diario'!$I$7:$I$84,"&gt;"&amp;6/24)*G20)</f>
        <v>0</v>
      </c>
      <c r="H10" s="29" t="n">
        <f aca="false">IF(B10="","",SUMPRODUCT(('Registro diario'!$C$7:$C$84=B10)*('Registro diario'!$B$7:$B$84&lt;&gt;"sáb")*('Registro diario'!$B$7:$B$84&lt;&gt;"dom")*(ROUND(('Registro diario'!$D$7:$D$84-E20)*1440,0)&gt;F20)*ROUND(('Registro diario'!$D$7:$D$84-E20)*1440,0))/1440)</f>
        <v>0</v>
      </c>
      <c r="I10" s="29" t="n">
        <f aca="false">IF(B10="","",J20+IF(I20="Descanso compensatorio",F10,0))</f>
        <v>0</v>
      </c>
      <c r="J10" s="31" t="n">
        <v>46084</v>
      </c>
    </row>
    <row r="11" customFormat="false" ht="15" hidden="false" customHeight="false" outlineLevel="0" collapsed="false">
      <c r="A11" s="27"/>
      <c r="B11" s="28"/>
      <c r="C11" s="27"/>
      <c r="D11" s="29" t="str">
        <f aca="false">IF(B11="","",$B$5*D21/5/24-H21)</f>
        <v/>
      </c>
      <c r="E11" s="30" t="str">
        <f aca="false">IF(B11="","",MIN(SUMIF('Registro diario'!$C$7:$C$84,B11,'Registro diario'!$I$7:$I$84),D11))</f>
        <v/>
      </c>
      <c r="F11" s="29" t="str">
        <f aca="false">IF(B11="","",MAX(0,SUMIF('Registro diario'!$C$7:$C$84,B11,'Registro diario'!$I$7:$I$84)-D11))</f>
        <v/>
      </c>
      <c r="G11" s="29" t="str">
        <f aca="false">IF(B11="","",COUNTIFS('Registro diario'!$C$7:$C$84,B11,'Registro diario'!$I$7:$I$84,"&gt;"&amp;6/24)*G21)</f>
        <v/>
      </c>
      <c r="H11" s="29" t="str">
        <f aca="false">IF(B11="","",SUMPRODUCT(('Registro diario'!$C$7:$C$84=B11)*('Registro diario'!$B$7:$B$84&lt;&gt;"sáb")*('Registro diario'!$B$7:$B$84&lt;&gt;"dom")*(ROUND(('Registro diario'!$D$7:$D$84-E21)*1440,0)&gt;F21)*ROUND(('Registro diario'!$D$7:$D$84-E21)*1440,0))/1440)</f>
        <v/>
      </c>
      <c r="I11" s="29" t="str">
        <f aca="false">IF(B11="","",J21+IF(I21="Descanso compensatorio",F11,0))</f>
        <v/>
      </c>
      <c r="J11" s="31"/>
    </row>
    <row r="12" customFormat="false" ht="15" hidden="false" customHeight="false" outlineLevel="0" collapsed="false">
      <c r="A12" s="27"/>
      <c r="B12" s="28"/>
      <c r="C12" s="27"/>
      <c r="D12" s="29" t="str">
        <f aca="false">IF(B12="","",$B$5*D22/5/24-H22)</f>
        <v/>
      </c>
      <c r="E12" s="30" t="str">
        <f aca="false">IF(B12="","",MIN(SUMIF('Registro diario'!$C$7:$C$84,B12,'Registro diario'!$I$7:$I$84),D12))</f>
        <v/>
      </c>
      <c r="F12" s="29" t="str">
        <f aca="false">IF(B12="","",MAX(0,SUMIF('Registro diario'!$C$7:$C$84,B12,'Registro diario'!$I$7:$I$84)-D12))</f>
        <v/>
      </c>
      <c r="G12" s="29" t="str">
        <f aca="false">IF(B12="","",COUNTIFS('Registro diario'!$C$7:$C$84,B12,'Registro diario'!$I$7:$I$84,"&gt;"&amp;6/24)*G22)</f>
        <v/>
      </c>
      <c r="H12" s="29" t="str">
        <f aca="false">IF(B12="","",SUMPRODUCT(('Registro diario'!$C$7:$C$84=B12)*('Registro diario'!$B$7:$B$84&lt;&gt;"sáb")*('Registro diario'!$B$7:$B$84&lt;&gt;"dom")*(ROUND(('Registro diario'!$D$7:$D$84-E22)*1440,0)&gt;F22)*ROUND(('Registro diario'!$D$7:$D$84-E22)*1440,0))/1440)</f>
        <v/>
      </c>
      <c r="I12" s="29" t="str">
        <f aca="false">IF(B12="","",J22+IF(I22="Descanso compensatorio",F12,0))</f>
        <v/>
      </c>
      <c r="J12" s="31"/>
    </row>
    <row r="13" customFormat="false" ht="15" hidden="false" customHeight="false" outlineLevel="0" collapsed="false">
      <c r="A13" s="27"/>
      <c r="B13" s="28"/>
      <c r="C13" s="27"/>
      <c r="D13" s="29" t="str">
        <f aca="false">IF(B13="","",$B$5*D23/5/24-H23)</f>
        <v/>
      </c>
      <c r="E13" s="30" t="str">
        <f aca="false">IF(B13="","",MIN(SUMIF('Registro diario'!$C$7:$C$84,B13,'Registro diario'!$I$7:$I$84),D13))</f>
        <v/>
      </c>
      <c r="F13" s="29" t="str">
        <f aca="false">IF(B13="","",MAX(0,SUMIF('Registro diario'!$C$7:$C$84,B13,'Registro diario'!$I$7:$I$84)-D13))</f>
        <v/>
      </c>
      <c r="G13" s="29" t="str">
        <f aca="false">IF(B13="","",COUNTIFS('Registro diario'!$C$7:$C$84,B13,'Registro diario'!$I$7:$I$84,"&gt;"&amp;6/24)*G23)</f>
        <v/>
      </c>
      <c r="H13" s="29" t="str">
        <f aca="false">IF(B13="","",SUMPRODUCT(('Registro diario'!$C$7:$C$84=B13)*('Registro diario'!$B$7:$B$84&lt;&gt;"sáb")*('Registro diario'!$B$7:$B$84&lt;&gt;"dom")*(ROUND(('Registro diario'!$D$7:$D$84-E23)*1440,0)&gt;F23)*ROUND(('Registro diario'!$D$7:$D$84-E23)*1440,0))/1440)</f>
        <v/>
      </c>
      <c r="I13" s="29" t="str">
        <f aca="false">IF(B13="","",J23+IF(I23="Descanso compensatorio",F13,0))</f>
        <v/>
      </c>
      <c r="J13" s="31"/>
    </row>
    <row r="14" customFormat="false" ht="15" hidden="false" customHeight="false" outlineLevel="0" collapsed="false">
      <c r="A14" s="32" t="s">
        <v>65</v>
      </c>
      <c r="B14" s="33"/>
      <c r="C14" s="33"/>
      <c r="D14" s="34" t="n">
        <f aca="false">SUM(D8:D13)</f>
        <v>16.0833333333333</v>
      </c>
      <c r="E14" s="34" t="n">
        <f aca="false">SUM(E8:E13)</f>
        <v>15.7180555555556</v>
      </c>
      <c r="F14" s="34" t="n">
        <f aca="false">SUM(F8:F13)</f>
        <v>0.438194444444444</v>
      </c>
      <c r="G14" s="34" t="n">
        <f aca="false">SUM(G8:G13)</f>
        <v>0.208333333333333</v>
      </c>
      <c r="H14" s="34" t="n">
        <f aca="false">SUM(H8:H13)</f>
        <v>0.0236111111111111</v>
      </c>
      <c r="I14" s="34" t="n">
        <f aca="false">SUM(I8:I13)</f>
        <v>0.438194444444444</v>
      </c>
      <c r="J14" s="33"/>
    </row>
    <row r="16" customFormat="false" ht="15" hidden="false" customHeight="false" outlineLevel="0" collapsed="false">
      <c r="A16" s="35" t="s">
        <v>66</v>
      </c>
    </row>
    <row r="17" customFormat="false" ht="39.75" hidden="false" customHeight="true" outlineLevel="0" collapsed="false">
      <c r="A17" s="26" t="s">
        <v>49</v>
      </c>
      <c r="B17" s="26" t="s">
        <v>50</v>
      </c>
      <c r="C17" s="25" t="s">
        <v>67</v>
      </c>
      <c r="D17" s="25" t="s">
        <v>68</v>
      </c>
      <c r="E17" s="25" t="s">
        <v>69</v>
      </c>
      <c r="F17" s="25" t="s">
        <v>70</v>
      </c>
      <c r="G17" s="25" t="s">
        <v>71</v>
      </c>
      <c r="H17" s="25" t="s">
        <v>72</v>
      </c>
      <c r="I17" s="25" t="s">
        <v>73</v>
      </c>
      <c r="J17" s="25" t="s">
        <v>74</v>
      </c>
    </row>
    <row r="18" customFormat="false" ht="15" hidden="false" customHeight="false" outlineLevel="0" collapsed="false">
      <c r="A18" s="36" t="str">
        <f aca="false">IF(A8="","",A8)</f>
        <v>E-001</v>
      </c>
      <c r="B18" s="37" t="str">
        <f aca="false">IF(B8="","",B8)</f>
        <v>Lucía Moreno Gil</v>
      </c>
      <c r="C18" s="28" t="s">
        <v>75</v>
      </c>
      <c r="D18" s="38" t="n">
        <v>40</v>
      </c>
      <c r="E18" s="39" t="n">
        <v>0.375</v>
      </c>
      <c r="F18" s="40" t="n">
        <v>5</v>
      </c>
      <c r="G18" s="41" t="n">
        <v>0</v>
      </c>
      <c r="H18" s="41" t="n">
        <v>0</v>
      </c>
      <c r="I18" s="28" t="s">
        <v>76</v>
      </c>
      <c r="J18" s="41" t="n">
        <v>0</v>
      </c>
    </row>
    <row r="19" customFormat="false" ht="15" hidden="false" customHeight="false" outlineLevel="0" collapsed="false">
      <c r="A19" s="36" t="str">
        <f aca="false">IF(A9="","",A9)</f>
        <v>E-002</v>
      </c>
      <c r="B19" s="37" t="str">
        <f aca="false">IF(B9="","",B9)</f>
        <v>Javier Ortega Ruiz</v>
      </c>
      <c r="C19" s="28" t="s">
        <v>77</v>
      </c>
      <c r="D19" s="38" t="n">
        <v>37.5</v>
      </c>
      <c r="E19" s="39" t="n">
        <v>0.333333333333333</v>
      </c>
      <c r="F19" s="40" t="n">
        <v>5</v>
      </c>
      <c r="G19" s="41" t="n">
        <v>0.0104166666666667</v>
      </c>
      <c r="H19" s="41" t="n">
        <v>0</v>
      </c>
      <c r="I19" s="28" t="s">
        <v>78</v>
      </c>
      <c r="J19" s="41" t="n">
        <v>0</v>
      </c>
    </row>
    <row r="20" customFormat="false" ht="15" hidden="false" customHeight="false" outlineLevel="0" collapsed="false">
      <c r="A20" s="36" t="str">
        <f aca="false">IF(A10="","",A10)</f>
        <v>E-003</v>
      </c>
      <c r="B20" s="37" t="str">
        <f aca="false">IF(B10="","",B10)</f>
        <v>Ana Delgado Ríos</v>
      </c>
      <c r="C20" s="28" t="s">
        <v>79</v>
      </c>
      <c r="D20" s="38" t="n">
        <v>20</v>
      </c>
      <c r="E20" s="39" t="n">
        <v>0.375</v>
      </c>
      <c r="F20" s="40" t="n">
        <v>5</v>
      </c>
      <c r="G20" s="41" t="n">
        <v>0</v>
      </c>
      <c r="H20" s="41" t="n">
        <v>0.166666666666667</v>
      </c>
      <c r="I20" s="28" t="s">
        <v>76</v>
      </c>
      <c r="J20" s="41" t="n">
        <v>0</v>
      </c>
    </row>
    <row r="21" customFormat="false" ht="15" hidden="false" customHeight="false" outlineLevel="0" collapsed="false">
      <c r="A21" s="36" t="str">
        <f aca="false">IF(A11="","",A11)</f>
        <v/>
      </c>
      <c r="B21" s="37" t="str">
        <f aca="false">IF(B11="","",B11)</f>
        <v/>
      </c>
      <c r="C21" s="28"/>
      <c r="D21" s="38"/>
      <c r="E21" s="39"/>
      <c r="F21" s="40"/>
      <c r="G21" s="41"/>
      <c r="H21" s="41"/>
      <c r="I21" s="28"/>
      <c r="J21" s="41"/>
    </row>
    <row r="22" customFormat="false" ht="15" hidden="false" customHeight="false" outlineLevel="0" collapsed="false">
      <c r="A22" s="36" t="str">
        <f aca="false">IF(A12="","",A12)</f>
        <v/>
      </c>
      <c r="B22" s="37" t="str">
        <f aca="false">IF(B12="","",B12)</f>
        <v/>
      </c>
      <c r="C22" s="28"/>
      <c r="D22" s="38"/>
      <c r="E22" s="39"/>
      <c r="F22" s="40"/>
      <c r="G22" s="41"/>
      <c r="H22" s="41"/>
      <c r="I22" s="28"/>
      <c r="J22" s="41"/>
    </row>
    <row r="23" customFormat="false" ht="15" hidden="false" customHeight="false" outlineLevel="0" collapsed="false">
      <c r="A23" s="36" t="str">
        <f aca="false">IF(A13="","",A13)</f>
        <v/>
      </c>
      <c r="B23" s="37" t="str">
        <f aca="false">IF(B13="","",B13)</f>
        <v/>
      </c>
      <c r="C23" s="28"/>
      <c r="D23" s="38"/>
      <c r="E23" s="39"/>
      <c r="F23" s="40"/>
      <c r="G23" s="41"/>
      <c r="H23" s="41"/>
      <c r="I23" s="28"/>
      <c r="J23" s="41"/>
    </row>
    <row r="25" customFormat="false" ht="15" hidden="false" customHeight="true" outlineLevel="0" collapsed="false">
      <c r="A25" s="7" t="s">
        <v>80</v>
      </c>
      <c r="B25" s="7"/>
      <c r="C25" s="7"/>
      <c r="D25" s="7" t="s">
        <v>81</v>
      </c>
      <c r="E25" s="7"/>
      <c r="F25" s="7"/>
    </row>
    <row r="26" customFormat="false" ht="15" hidden="false" customHeight="false" outlineLevel="0" collapsed="false">
      <c r="A26" s="42" t="s">
        <v>82</v>
      </c>
      <c r="B26" s="42"/>
      <c r="C26" s="42"/>
      <c r="D26" s="28"/>
      <c r="E26" s="28"/>
      <c r="F26" s="28"/>
    </row>
    <row r="27" customFormat="false" ht="15" hidden="false" customHeight="false" outlineLevel="0" collapsed="false">
      <c r="A27" s="42" t="s">
        <v>83</v>
      </c>
      <c r="B27" s="42"/>
      <c r="C27" s="42"/>
      <c r="D27" s="28"/>
      <c r="E27" s="28"/>
      <c r="F27" s="28"/>
    </row>
    <row r="28" customFormat="false" ht="15" hidden="false" customHeight="false" outlineLevel="0" collapsed="false">
      <c r="A28" s="42" t="s">
        <v>84</v>
      </c>
      <c r="B28" s="42"/>
      <c r="C28" s="42"/>
      <c r="D28" s="28"/>
      <c r="E28" s="28"/>
      <c r="F28" s="28"/>
    </row>
    <row r="30" customFormat="false" ht="15" hidden="false" customHeight="false" outlineLevel="0" collapsed="false">
      <c r="A30" s="6" t="s">
        <v>85</v>
      </c>
    </row>
    <row r="31" customFormat="false" ht="15" hidden="false" customHeight="false" outlineLevel="0" collapsed="false">
      <c r="A31" s="6" t="s">
        <v>86</v>
      </c>
    </row>
    <row r="32" customFormat="false" ht="15" hidden="false" customHeight="false" outlineLevel="0" collapsed="false">
      <c r="A32" s="6" t="s">
        <v>87</v>
      </c>
    </row>
    <row r="33" customFormat="false" ht="15" hidden="false" customHeight="false" outlineLevel="0" collapsed="false">
      <c r="A33" s="6" t="s">
        <v>88</v>
      </c>
    </row>
    <row r="34" customFormat="false" ht="15" hidden="false" customHeight="false" outlineLevel="0" collapsed="false">
      <c r="A34" s="6" t="s">
        <v>89</v>
      </c>
    </row>
    <row r="35" customFormat="false" ht="15" hidden="false" customHeight="false" outlineLevel="0" collapsed="false">
      <c r="A35" s="6" t="s">
        <v>6</v>
      </c>
    </row>
    <row r="36" customFormat="false" ht="15" hidden="false" customHeight="false" outlineLevel="0" collapsed="false">
      <c r="A36" s="6" t="s">
        <v>90</v>
      </c>
    </row>
    <row r="38" customFormat="false" ht="15" hidden="false" customHeight="false" outlineLevel="0" collapsed="false">
      <c r="A38" s="0" t="s">
        <v>91</v>
      </c>
    </row>
  </sheetData>
  <sheetProtection sheet="true"/>
  <mergeCells count="8">
    <mergeCell ref="A25:C25"/>
    <mergeCell ref="D25:F25"/>
    <mergeCell ref="A26:C26"/>
    <mergeCell ref="D26:F26"/>
    <mergeCell ref="A27:C27"/>
    <mergeCell ref="D27:F27"/>
    <mergeCell ref="A28:C28"/>
    <mergeCell ref="D28:F28"/>
  </mergeCells>
  <conditionalFormatting sqref="E8:E13">
    <cfRule type="expression" priority="2" aboveAverage="0" equalAverage="0" bottom="0" percent="0" rank="0" text="" dxfId="0">
      <formula>AND($B8&lt;&gt;"",E8&lt;D8)</formula>
    </cfRule>
  </conditionalFormatting>
  <conditionalFormatting sqref="J8:J13">
    <cfRule type="expression" priority="3" aboveAverage="0" equalAverage="0" bottom="0" percent="0" rank="0" text="" dxfId="3">
      <formula>AND($B8&lt;&gt;"",J8="")</formula>
    </cfRule>
  </conditionalFormatting>
  <dataValidations count="2">
    <dataValidation allowBlank="true" errorStyle="stop" operator="between" showDropDown="false" showErrorMessage="false" showInputMessage="false" sqref="C18:C23" type="list">
      <formula1>"Partida,Continuada,Tiempo parcial,Turnos"</formula1>
      <formula2>0</formula2>
    </dataValidation>
    <dataValidation allowBlank="true" errorStyle="stop" operator="between" showDropDown="false" showErrorMessage="false" showInputMessage="false" sqref="I18:I23" type="list">
      <formula1>"Descanso compensatorio,Pago en nómina"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2026-10-27T15:13:59Z</dcterms:created>
  <dc:creator>openpyxl</dc:creator>
  <dc:description/>
  <dc:language>es-ES</dc:language>
  <cp:lastModifiedBy/>
  <dcterms:modified xsi:type="dcterms:W3CDTF">2026-10-27T15:13:59Z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