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근태대장" sheetId="1" state="visible" r:id="rId3"/>
    <sheet name="출퇴근 기록" sheetId="2" state="visible" r:id="rId4"/>
    <sheet name="직원명부" sheetId="3" state="visible" r:id="rId5"/>
    <sheet name="체크리스트" sheetId="4" state="visible" r:id="rId6"/>
    <sheet name="사용법" sheetId="5" state="visible" r:id="rId7"/>
  </sheets>
  <definedNames>
    <definedName function="false" hidden="false" localSheetId="0" name="_xlnm.Print_Area" vbProcedure="false">근태대장!$A$1:$H$23</definedName>
    <definedName function="false" hidden="false" localSheetId="4" name="_xlnm.Print_Area" vbProcedure="false">사용법!$A$1:$A$22</definedName>
    <definedName function="false" hidden="false" localSheetId="2" name="_xlnm.Print_Area" vbProcedure="false">직원명부!$A$1:$F$14</definedName>
    <definedName function="false" hidden="false" localSheetId="3" name="_xlnm.Print_Area" vbProcedure="false">체크리스트!$A$1:$E$22</definedName>
    <definedName function="false" hidden="false" localSheetId="1" name="_xlnm.Print_Area" vbProcedure="false">'출퇴근 기록'!$A$1:$N$94</definedName>
    <definedName function="false" hidden="false" localSheetId="1" name="_xlnm.Print_Titles" vbProcedure="false">'출퇴근 기록'!$4:$4</definedName>
    <definedName function="false" hidden="true" localSheetId="1" name="_xlnm._FilterDatabase" vbProcedure="false">'출퇴근 기록'!$A$4:$N$94</definedName>
    <definedName function="false" hidden="false" name="R_APPR" vbProcedure="false">'출퇴근 기록'!$J$5:$J$400</definedName>
    <definedName function="false" hidden="false" name="R_DATE" vbProcedure="false">'출퇴근 기록'!$C$5:$C$400</definedName>
    <definedName function="false" hidden="false" name="R_HOL" vbProcedure="false">'출퇴근 기록'!$M$5:$M$400</definedName>
    <definedName function="false" hidden="false" name="R_ID" vbProcedure="false">'출퇴근 기록'!$A$5:$A$400</definedName>
    <definedName function="false" hidden="false" name="R_IN" vbProcedure="false">'출퇴근 기록'!$F$5:$F$400</definedName>
    <definedName function="false" hidden="false" name="R_NIGHT" vbProcedure="false">'출퇴근 기록'!$L$5:$L$400</definedName>
    <definedName function="false" hidden="false" name="R_OT" vbProcedure="false">'출퇴근 기록'!$K$5:$K$400</definedName>
    <definedName function="false" hidden="false" name="R_TYPE" vbProcedure="false">'출퇴근 기록'!$E$5:$E$400</definedName>
    <definedName function="false" hidden="false" name="R_WORK" vbProcedure="false">'출퇴근 기록'!$I$5:$I$400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<sst xmlns="http://schemas.openxmlformats.org/spreadsheetml/2006/main" count="352" uniqueCount="134">
  <si>
    <r>
      <rPr>
        <b val="true"/>
        <sz val="14"/>
        <rFont val="Apple SD Gothic Neo"/>
        <family val="2"/>
      </rPr>
      <t xml:space="preserve">월간 근태대장 </t>
    </r>
    <r>
      <rPr>
        <b val="true"/>
        <sz val="14"/>
        <rFont val="Malgun Gothic"/>
        <family val="0"/>
        <charset val="1"/>
      </rPr>
      <t xml:space="preserve">(</t>
    </r>
    <r>
      <rPr>
        <b val="true"/>
        <sz val="14"/>
        <rFont val="Apple SD Gothic Neo"/>
        <family val="2"/>
      </rPr>
      <t xml:space="preserve">세무대리인 전달용 </t>
    </r>
    <r>
      <rPr>
        <b val="true"/>
        <sz val="14"/>
        <rFont val="Malgun Gothic"/>
        <family val="0"/>
        <charset val="1"/>
      </rPr>
      <t xml:space="preserve">8</t>
    </r>
    <r>
      <rPr>
        <b val="true"/>
        <sz val="14"/>
        <rFont val="Apple SD Gothic Neo"/>
        <family val="2"/>
      </rPr>
      <t xml:space="preserve">컬럼</t>
    </r>
    <r>
      <rPr>
        <b val="true"/>
        <sz val="14"/>
        <rFont val="Malgun Gothic"/>
        <family val="0"/>
        <charset val="1"/>
      </rPr>
      <t xml:space="preserve">)</t>
    </r>
  </si>
  <si>
    <r>
      <rPr>
        <b val="true"/>
        <sz val="11"/>
        <color rgb="FF9C9C9C"/>
        <rFont val="Apple SD Gothic Neo"/>
        <family val="2"/>
      </rPr>
      <t xml:space="preserve">가상 예시 — </t>
    </r>
    <r>
      <rPr>
        <b val="true"/>
        <sz val="11"/>
        <color rgb="FF9C9C9C"/>
        <rFont val="Malgun Gothic"/>
        <family val="0"/>
        <charset val="1"/>
      </rPr>
      <t xml:space="preserve">orova.vn</t>
    </r>
  </si>
  <si>
    <r>
      <rPr>
        <b val="true"/>
        <sz val="10"/>
        <rFont val="Apple SD Gothic Neo"/>
        <family val="2"/>
      </rPr>
      <t xml:space="preserve">기준 월</t>
    </r>
    <r>
      <rPr>
        <b val="true"/>
        <sz val="10"/>
        <rFont val="Malgun Gothic"/>
        <family val="0"/>
        <charset val="1"/>
      </rPr>
      <t xml:space="preserve">(1</t>
    </r>
    <r>
      <rPr>
        <b val="true"/>
        <sz val="10"/>
        <rFont val="Apple SD Gothic Neo"/>
        <family val="2"/>
      </rPr>
      <t xml:space="preserve">일</t>
    </r>
    <r>
      <rPr>
        <b val="true"/>
        <sz val="10"/>
        <rFont val="Malgun Gothic"/>
        <family val="0"/>
        <charset val="1"/>
      </rPr>
      <t xml:space="preserve">):</t>
    </r>
  </si>
  <si>
    <t xml:space="preserve">~</t>
  </si>
  <si>
    <r>
      <rPr>
        <i val="true"/>
        <sz val="9"/>
        <color rgb="FF7F7F7F"/>
        <rFont val="Apple SD Gothic Neo"/>
        <family val="2"/>
      </rPr>
      <t xml:space="preserve">모든 값은 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출퇴근 기록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과 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직원명부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에서 자동 계산됩니다</t>
    </r>
    <r>
      <rPr>
        <i val="true"/>
        <sz val="9"/>
        <color rgb="FF7F7F7F"/>
        <rFont val="Malgun Gothic"/>
        <family val="0"/>
        <charset val="1"/>
      </rPr>
      <t xml:space="preserve">(</t>
    </r>
    <r>
      <rPr>
        <i val="true"/>
        <sz val="9"/>
        <color rgb="FF7F7F7F"/>
        <rFont val="Apple SD Gothic Neo"/>
        <family val="2"/>
      </rPr>
      <t xml:space="preserve">잠금</t>
    </r>
    <r>
      <rPr>
        <i val="true"/>
        <sz val="9"/>
        <color rgb="FF7F7F7F"/>
        <rFont val="Malgun Gothic"/>
        <family val="0"/>
        <charset val="1"/>
      </rPr>
      <t xml:space="preserve">).</t>
    </r>
  </si>
  <si>
    <r>
      <rPr>
        <b val="true"/>
        <sz val="10"/>
        <rFont val="Apple SD Gothic Neo"/>
        <family val="2"/>
      </rPr>
      <t xml:space="preserve">사번</t>
    </r>
    <r>
      <rPr>
        <b val="true"/>
        <sz val="10"/>
        <rFont val="Malgun Gothic"/>
        <family val="0"/>
        <charset val="1"/>
      </rPr>
      <t xml:space="preserve">/</t>
    </r>
    <r>
      <rPr>
        <b val="true"/>
        <sz val="10"/>
        <rFont val="Apple SD Gothic Neo"/>
        <family val="2"/>
      </rPr>
      <t xml:space="preserve">성명</t>
    </r>
  </si>
  <si>
    <t xml:space="preserve">소정근로일수</t>
  </si>
  <si>
    <t xml:space="preserve">실출근일수</t>
  </si>
  <si>
    <t xml:space="preserve">주휴수당 대상</t>
  </si>
  <si>
    <t xml:space="preserve">연장근로시간</t>
  </si>
  <si>
    <t xml:space="preserve">야간근로시간</t>
  </si>
  <si>
    <t xml:space="preserve">휴일근로시간</t>
  </si>
  <si>
    <r>
      <rPr>
        <b val="true"/>
        <sz val="10"/>
        <rFont val="Apple SD Gothic Neo"/>
        <family val="2"/>
      </rPr>
      <t xml:space="preserve">휴가</t>
    </r>
    <r>
      <rPr>
        <b val="true"/>
        <sz val="10"/>
        <rFont val="Malgun Gothic"/>
        <family val="0"/>
        <charset val="1"/>
      </rPr>
      <t xml:space="preserve">/</t>
    </r>
    <r>
      <rPr>
        <b val="true"/>
        <sz val="10"/>
        <rFont val="Apple SD Gothic Neo"/>
        <family val="2"/>
      </rPr>
      <t xml:space="preserve">결근내역</t>
    </r>
  </si>
  <si>
    <t xml:space="preserve">내보내기 전 점검</t>
  </si>
  <si>
    <r>
      <rPr>
        <sz val="10"/>
        <rFont val="Apple SD Gothic Neo"/>
        <family val="2"/>
      </rPr>
      <t xml:space="preserve">퇴근 미체크 건수 </t>
    </r>
    <r>
      <rPr>
        <sz val="10"/>
        <rFont val="Malgun Gothic"/>
        <family val="0"/>
        <charset val="1"/>
      </rPr>
      <t xml:space="preserve">(0</t>
    </r>
    <r>
      <rPr>
        <sz val="10"/>
        <rFont val="Apple SD Gothic Neo"/>
        <family val="2"/>
      </rPr>
      <t xml:space="preserve">이어야 함</t>
    </r>
    <r>
      <rPr>
        <sz val="10"/>
        <rFont val="Malgun Gothic"/>
        <family val="0"/>
        <charset val="1"/>
      </rPr>
      <t xml:space="preserve">)</t>
    </r>
  </si>
  <si>
    <r>
      <rPr>
        <sz val="10"/>
        <rFont val="Apple SD Gothic Neo"/>
        <family val="2"/>
      </rPr>
      <t xml:space="preserve">승인 없이 </t>
    </r>
    <r>
      <rPr>
        <sz val="10"/>
        <rFont val="Malgun Gothic"/>
        <family val="0"/>
        <charset val="1"/>
      </rPr>
      <t xml:space="preserve">8</t>
    </r>
    <r>
      <rPr>
        <sz val="10"/>
        <rFont val="Apple SD Gothic Neo"/>
        <family val="2"/>
      </rPr>
      <t xml:space="preserve">시간을 넘긴 근무일 수 </t>
    </r>
    <r>
      <rPr>
        <sz val="10"/>
        <rFont val="Malgun Gothic"/>
        <family val="0"/>
        <charset val="1"/>
      </rPr>
      <t xml:space="preserve">(</t>
    </r>
    <r>
      <rPr>
        <sz val="10"/>
        <rFont val="Apple SD Gothic Neo"/>
        <family val="2"/>
      </rPr>
      <t xml:space="preserve">연장 미인정</t>
    </r>
    <r>
      <rPr>
        <sz val="10"/>
        <rFont val="Malgun Gothic"/>
        <family val="0"/>
        <charset val="1"/>
      </rPr>
      <t xml:space="preserve">)</t>
    </r>
  </si>
  <si>
    <t xml:space="preserve">직원 전체 연장근로시간 합계</t>
  </si>
  <si>
    <t xml:space="preserve">내보내기 가능 여부</t>
  </si>
  <si>
    <r>
      <rPr>
        <i val="true"/>
        <sz val="9"/>
        <color rgb="FF7F7F7F"/>
        <rFont val="Apple SD Gothic Neo"/>
        <family val="2"/>
      </rPr>
      <t xml:space="preserve">연장 </t>
    </r>
    <r>
      <rPr>
        <i val="true"/>
        <sz val="9"/>
        <color rgb="FF7F7F7F"/>
        <rFont val="Malgun Gothic"/>
        <family val="0"/>
        <charset val="1"/>
      </rPr>
      <t xml:space="preserve">= </t>
    </r>
    <r>
      <rPr>
        <i val="true"/>
        <sz val="9"/>
        <color rgb="FF7F7F7F"/>
        <rFont val="Apple SD Gothic Neo"/>
        <family val="2"/>
      </rPr>
      <t xml:space="preserve">근무일의 </t>
    </r>
    <r>
      <rPr>
        <i val="true"/>
        <sz val="9"/>
        <color rgb="FF7F7F7F"/>
        <rFont val="Malgun Gothic"/>
        <family val="0"/>
        <charset val="1"/>
      </rPr>
      <t xml:space="preserve">1</t>
    </r>
    <r>
      <rPr>
        <i val="true"/>
        <sz val="9"/>
        <color rgb="FF7F7F7F"/>
        <rFont val="Apple SD Gothic Neo"/>
        <family val="2"/>
      </rPr>
      <t xml:space="preserve">일 </t>
    </r>
    <r>
      <rPr>
        <i val="true"/>
        <sz val="9"/>
        <color rgb="FF7F7F7F"/>
        <rFont val="Malgun Gothic"/>
        <family val="0"/>
        <charset val="1"/>
      </rPr>
      <t xml:space="preserve">8</t>
    </r>
    <r>
      <rPr>
        <i val="true"/>
        <sz val="9"/>
        <color rgb="FF7F7F7F"/>
        <rFont val="Apple SD Gothic Neo"/>
        <family val="2"/>
      </rPr>
      <t xml:space="preserve">시간 초과분 중 사전 승인</t>
    </r>
    <r>
      <rPr>
        <i val="true"/>
        <sz val="9"/>
        <color rgb="FF7F7F7F"/>
        <rFont val="Malgun Gothic"/>
        <family val="0"/>
        <charset val="1"/>
      </rPr>
      <t xml:space="preserve">('</t>
    </r>
    <r>
      <rPr>
        <i val="true"/>
        <sz val="9"/>
        <color rgb="FF7F7F7F"/>
        <rFont val="Apple SD Gothic Neo"/>
        <family val="2"/>
      </rPr>
      <t xml:space="preserve">승인</t>
    </r>
    <r>
      <rPr>
        <i val="true"/>
        <sz val="9"/>
        <color rgb="FF7F7F7F"/>
        <rFont val="Malgun Gothic"/>
        <family val="0"/>
        <charset val="1"/>
      </rPr>
      <t xml:space="preserve">')</t>
    </r>
    <r>
      <rPr>
        <i val="true"/>
        <sz val="9"/>
        <color rgb="FF7F7F7F"/>
        <rFont val="Apple SD Gothic Neo"/>
        <family val="2"/>
      </rPr>
      <t xml:space="preserve">된 시간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휴무일</t>
    </r>
    <r>
      <rPr>
        <i val="true"/>
        <sz val="9"/>
        <color rgb="FF7F7F7F"/>
        <rFont val="Malgun Gothic"/>
        <family val="0"/>
        <charset val="1"/>
      </rPr>
      <t xml:space="preserve">(</t>
    </r>
    <r>
      <rPr>
        <i val="true"/>
        <sz val="9"/>
        <color rgb="FF7F7F7F"/>
        <rFont val="Apple SD Gothic Neo"/>
        <family val="2"/>
      </rPr>
      <t xml:space="preserve">토</t>
    </r>
    <r>
      <rPr>
        <i val="true"/>
        <sz val="9"/>
        <color rgb="FF7F7F7F"/>
        <rFont val="Malgun Gothic"/>
        <family val="0"/>
        <charset val="1"/>
      </rPr>
      <t xml:space="preserve">) </t>
    </r>
    <r>
      <rPr>
        <i val="true"/>
        <sz val="9"/>
        <color rgb="FF7F7F7F"/>
        <rFont val="Apple SD Gothic Neo"/>
        <family val="2"/>
      </rPr>
      <t xml:space="preserve">근로는 승인 시 전부 연장으로 셉니다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주 </t>
    </r>
    <r>
      <rPr>
        <i val="true"/>
        <sz val="9"/>
        <color rgb="FF7F7F7F"/>
        <rFont val="Malgun Gothic"/>
        <family val="0"/>
        <charset val="1"/>
      </rPr>
      <t xml:space="preserve">40</t>
    </r>
    <r>
      <rPr>
        <i val="true"/>
        <sz val="9"/>
        <color rgb="FF7F7F7F"/>
        <rFont val="Apple SD Gothic Neo"/>
        <family val="2"/>
      </rPr>
      <t xml:space="preserve">시간 기준 점검은 별도로 하세요</t>
    </r>
    <r>
      <rPr>
        <i val="true"/>
        <sz val="9"/>
        <color rgb="FF7F7F7F"/>
        <rFont val="Malgun Gothic"/>
        <family val="0"/>
        <charset val="1"/>
      </rPr>
      <t xml:space="preserve">.</t>
    </r>
  </si>
  <si>
    <r>
      <rPr>
        <i val="true"/>
        <sz val="9"/>
        <color rgb="FF7F7F7F"/>
        <rFont val="Apple SD Gothic Neo"/>
        <family val="2"/>
      </rPr>
      <t xml:space="preserve">야간 </t>
    </r>
    <r>
      <rPr>
        <i val="true"/>
        <sz val="9"/>
        <color rgb="FF7F7F7F"/>
        <rFont val="Malgun Gothic"/>
        <family val="0"/>
        <charset val="1"/>
      </rPr>
      <t xml:space="preserve">= </t>
    </r>
    <r>
      <rPr>
        <i val="true"/>
        <sz val="9"/>
        <color rgb="FF7F7F7F"/>
        <rFont val="Apple SD Gothic Neo"/>
        <family val="2"/>
      </rPr>
      <t xml:space="preserve">오후 </t>
    </r>
    <r>
      <rPr>
        <i val="true"/>
        <sz val="9"/>
        <color rgb="FF7F7F7F"/>
        <rFont val="Malgun Gothic"/>
        <family val="0"/>
        <charset val="1"/>
      </rPr>
      <t xml:space="preserve">10</t>
    </r>
    <r>
      <rPr>
        <i val="true"/>
        <sz val="9"/>
        <color rgb="FF7F7F7F"/>
        <rFont val="Apple SD Gothic Neo"/>
        <family val="2"/>
      </rPr>
      <t xml:space="preserve">시</t>
    </r>
    <r>
      <rPr>
        <i val="true"/>
        <sz val="9"/>
        <color rgb="FF7F7F7F"/>
        <rFont val="Malgun Gothic"/>
        <family val="0"/>
        <charset val="1"/>
      </rPr>
      <t xml:space="preserve">~</t>
    </r>
    <r>
      <rPr>
        <i val="true"/>
        <sz val="9"/>
        <color rgb="FF7F7F7F"/>
        <rFont val="Apple SD Gothic Neo"/>
        <family val="2"/>
      </rPr>
      <t xml:space="preserve">다음 날 오전 </t>
    </r>
    <r>
      <rPr>
        <i val="true"/>
        <sz val="9"/>
        <color rgb="FF7F7F7F"/>
        <rFont val="Malgun Gothic"/>
        <family val="0"/>
        <charset val="1"/>
      </rPr>
      <t xml:space="preserve">6</t>
    </r>
    <r>
      <rPr>
        <i val="true"/>
        <sz val="9"/>
        <color rgb="FF7F7F7F"/>
        <rFont val="Apple SD Gothic Neo"/>
        <family val="2"/>
      </rPr>
      <t xml:space="preserve">시 근로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휴일근로 </t>
    </r>
    <r>
      <rPr>
        <i val="true"/>
        <sz val="9"/>
        <color rgb="FF7F7F7F"/>
        <rFont val="Malgun Gothic"/>
        <family val="0"/>
        <charset val="1"/>
      </rPr>
      <t xml:space="preserve">= </t>
    </r>
    <r>
      <rPr>
        <i val="true"/>
        <sz val="9"/>
        <color rgb="FF7F7F7F"/>
        <rFont val="Apple SD Gothic Neo"/>
        <family val="2"/>
      </rPr>
      <t xml:space="preserve">휴일</t>
    </r>
    <r>
      <rPr>
        <i val="true"/>
        <sz val="9"/>
        <color rgb="FF7F7F7F"/>
        <rFont val="Malgun Gothic"/>
        <family val="0"/>
        <charset val="1"/>
      </rPr>
      <t xml:space="preserve">(</t>
    </r>
    <r>
      <rPr>
        <i val="true"/>
        <sz val="9"/>
        <color rgb="FF7F7F7F"/>
        <rFont val="Apple SD Gothic Neo"/>
        <family val="2"/>
      </rPr>
      <t xml:space="preserve">주휴일</t>
    </r>
    <r>
      <rPr>
        <i val="true"/>
        <sz val="9"/>
        <color rgb="FF7F7F7F"/>
        <rFont val="Malgun Gothic"/>
        <family val="0"/>
        <charset val="1"/>
      </rPr>
      <t xml:space="preserve">·</t>
    </r>
    <r>
      <rPr>
        <i val="true"/>
        <sz val="9"/>
        <color rgb="FF7F7F7F"/>
        <rFont val="Apple SD Gothic Neo"/>
        <family val="2"/>
      </rPr>
      <t xml:space="preserve">공휴일</t>
    </r>
    <r>
      <rPr>
        <i val="true"/>
        <sz val="9"/>
        <color rgb="FF7F7F7F"/>
        <rFont val="Malgun Gothic"/>
        <family val="0"/>
        <charset val="1"/>
      </rPr>
      <t xml:space="preserve">)</t>
    </r>
    <r>
      <rPr>
        <i val="true"/>
        <sz val="9"/>
        <color rgb="FF7F7F7F"/>
        <rFont val="Apple SD Gothic Neo"/>
        <family val="2"/>
      </rPr>
      <t xml:space="preserve">로 표시한 날의 근로시간 전부</t>
    </r>
    <r>
      <rPr>
        <i val="true"/>
        <sz val="9"/>
        <color rgb="FF7F7F7F"/>
        <rFont val="Malgun Gothic"/>
        <family val="0"/>
        <charset val="1"/>
      </rPr>
      <t xml:space="preserve">.</t>
    </r>
  </si>
  <si>
    <r>
      <rPr>
        <i val="true"/>
        <sz val="9"/>
        <color rgb="FF7F7F7F"/>
        <rFont val="Apple SD Gothic Neo"/>
        <family val="2"/>
      </rPr>
      <t xml:space="preserve">주휴수당 대상 </t>
    </r>
    <r>
      <rPr>
        <i val="true"/>
        <sz val="9"/>
        <color rgb="FF7F7F7F"/>
        <rFont val="Malgun Gothic"/>
        <family val="0"/>
        <charset val="1"/>
      </rPr>
      <t xml:space="preserve">= </t>
    </r>
    <r>
      <rPr>
        <i val="true"/>
        <sz val="9"/>
        <color rgb="FF7F7F7F"/>
        <rFont val="Apple SD Gothic Neo"/>
        <family val="2"/>
      </rPr>
      <t xml:space="preserve">주 소정근로시간 </t>
    </r>
    <r>
      <rPr>
        <i val="true"/>
        <sz val="9"/>
        <color rgb="FF7F7F7F"/>
        <rFont val="Malgun Gothic"/>
        <family val="0"/>
        <charset val="1"/>
      </rPr>
      <t xml:space="preserve">15</t>
    </r>
    <r>
      <rPr>
        <i val="true"/>
        <sz val="9"/>
        <color rgb="FF7F7F7F"/>
        <rFont val="Apple SD Gothic Neo"/>
        <family val="2"/>
      </rPr>
      <t xml:space="preserve">시간 이상 </t>
    </r>
    <r>
      <rPr>
        <i val="true"/>
        <sz val="9"/>
        <color rgb="FF7F7F7F"/>
        <rFont val="Malgun Gothic"/>
        <family val="0"/>
        <charset val="1"/>
      </rPr>
      <t xml:space="preserve">+ </t>
    </r>
    <r>
      <rPr>
        <i val="true"/>
        <sz val="9"/>
        <color rgb="FF7F7F7F"/>
        <rFont val="Apple SD Gothic Neo"/>
        <family val="2"/>
      </rPr>
      <t xml:space="preserve">결근 없음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결근한 주는 그 주만 제외되는지 따로 확인하세요</t>
    </r>
    <r>
      <rPr>
        <i val="true"/>
        <sz val="9"/>
        <color rgb="FF7F7F7F"/>
        <rFont val="Malgun Gothic"/>
        <family val="0"/>
        <charset val="1"/>
      </rPr>
      <t xml:space="preserve">.</t>
    </r>
  </si>
  <si>
    <r>
      <rPr>
        <i val="true"/>
        <sz val="9"/>
        <color rgb="FF7F7F7F"/>
        <rFont val="Apple SD Gothic Neo"/>
        <family val="2"/>
      </rPr>
      <t xml:space="preserve">이 파일은 시간만 셉니다</t>
    </r>
    <r>
      <rPr>
        <i val="true"/>
        <sz val="9"/>
        <color rgb="FF7F7F7F"/>
        <rFont val="Malgun Gothic"/>
        <family val="0"/>
        <charset val="1"/>
      </rPr>
      <t xml:space="preserve">(</t>
    </r>
    <r>
      <rPr>
        <i val="true"/>
        <sz val="9"/>
        <color rgb="FF7F7F7F"/>
        <rFont val="Apple SD Gothic Neo"/>
        <family val="2"/>
      </rPr>
      <t xml:space="preserve">가산수당 금액</t>
    </r>
    <r>
      <rPr>
        <i val="true"/>
        <sz val="9"/>
        <color rgb="FF7F7F7F"/>
        <rFont val="Malgun Gothic"/>
        <family val="0"/>
        <charset val="1"/>
      </rPr>
      <t xml:space="preserve">·5</t>
    </r>
    <r>
      <rPr>
        <i val="true"/>
        <sz val="9"/>
        <color rgb="FF7F7F7F"/>
        <rFont val="Apple SD Gothic Neo"/>
        <family val="2"/>
      </rPr>
      <t xml:space="preserve">인 미만 사업장 적용 여부는 계산하지 않음</t>
    </r>
    <r>
      <rPr>
        <i val="true"/>
        <sz val="9"/>
        <color rgb="FF7F7F7F"/>
        <rFont val="Malgun Gothic"/>
        <family val="0"/>
        <charset val="1"/>
      </rPr>
      <t xml:space="preserve">). </t>
    </r>
    <r>
      <rPr>
        <i val="true"/>
        <sz val="9"/>
        <color rgb="FF7F7F7F"/>
        <rFont val="Apple SD Gothic Neo"/>
        <family val="2"/>
      </rPr>
      <t xml:space="preserve">법정 기준은 고용노동부</t>
    </r>
    <r>
      <rPr>
        <i val="true"/>
        <sz val="9"/>
        <color rgb="FF7F7F7F"/>
        <rFont val="Malgun Gothic"/>
        <family val="0"/>
        <charset val="1"/>
      </rPr>
      <t xml:space="preserve">·law.go.kr</t>
    </r>
    <r>
      <rPr>
        <i val="true"/>
        <sz val="9"/>
        <color rgb="FF7F7F7F"/>
        <rFont val="Apple SD Gothic Neo"/>
        <family val="2"/>
      </rPr>
      <t xml:space="preserve">에서 확인하세요</t>
    </r>
    <r>
      <rPr>
        <i val="true"/>
        <sz val="9"/>
        <color rgb="FF7F7F7F"/>
        <rFont val="Malgun Gothic"/>
        <family val="0"/>
        <charset val="1"/>
      </rPr>
      <t xml:space="preserve">.</t>
    </r>
  </si>
  <si>
    <r>
      <rPr>
        <b val="true"/>
        <sz val="14"/>
        <rFont val="Apple SD Gothic Neo"/>
        <family val="2"/>
      </rPr>
      <t xml:space="preserve">출퇴근 기록 </t>
    </r>
    <r>
      <rPr>
        <b val="true"/>
        <sz val="14"/>
        <rFont val="Malgun Gothic"/>
        <family val="0"/>
        <charset val="1"/>
      </rPr>
      <t xml:space="preserve">(2026-11)</t>
    </r>
  </si>
  <si>
    <r>
      <rPr>
        <i val="true"/>
        <sz val="9"/>
        <color rgb="FF7F7F7F"/>
        <rFont val="Apple SD Gothic Neo"/>
        <family val="2"/>
      </rPr>
      <t xml:space="preserve">노란 칸 </t>
    </r>
    <r>
      <rPr>
        <i val="true"/>
        <sz val="9"/>
        <color rgb="FF7F7F7F"/>
        <rFont val="Malgun Gothic"/>
        <family val="0"/>
        <charset val="1"/>
      </rPr>
      <t xml:space="preserve">= </t>
    </r>
    <r>
      <rPr>
        <i val="true"/>
        <sz val="9"/>
        <color rgb="FF7F7F7F"/>
        <rFont val="Apple SD Gothic Neo"/>
        <family val="2"/>
      </rPr>
      <t xml:space="preserve">입력</t>
    </r>
    <r>
      <rPr>
        <i val="true"/>
        <sz val="9"/>
        <color rgb="FF7F7F7F"/>
        <rFont val="Malgun Gothic"/>
        <family val="0"/>
        <charset val="1"/>
      </rPr>
      <t xml:space="preserve">(</t>
    </r>
    <r>
      <rPr>
        <i val="true"/>
        <sz val="9"/>
        <color rgb="FF7F7F7F"/>
        <rFont val="Apple SD Gothic Neo"/>
        <family val="2"/>
      </rPr>
      <t xml:space="preserve">구분</t>
    </r>
    <r>
      <rPr>
        <i val="true"/>
        <sz val="9"/>
        <color rgb="FF7F7F7F"/>
        <rFont val="Malgun Gothic"/>
        <family val="0"/>
        <charset val="1"/>
      </rPr>
      <t xml:space="preserve">·</t>
    </r>
    <r>
      <rPr>
        <i val="true"/>
        <sz val="9"/>
        <color rgb="FF7F7F7F"/>
        <rFont val="Apple SD Gothic Neo"/>
        <family val="2"/>
      </rPr>
      <t xml:space="preserve">출근</t>
    </r>
    <r>
      <rPr>
        <i val="true"/>
        <sz val="9"/>
        <color rgb="FF7F7F7F"/>
        <rFont val="Malgun Gothic"/>
        <family val="0"/>
        <charset val="1"/>
      </rPr>
      <t xml:space="preserve">·</t>
    </r>
    <r>
      <rPr>
        <i val="true"/>
        <sz val="9"/>
        <color rgb="FF7F7F7F"/>
        <rFont val="Apple SD Gothic Neo"/>
        <family val="2"/>
      </rPr>
      <t xml:space="preserve">퇴근</t>
    </r>
    <r>
      <rPr>
        <i val="true"/>
        <sz val="9"/>
        <color rgb="FF7F7F7F"/>
        <rFont val="Malgun Gothic"/>
        <family val="0"/>
        <charset val="1"/>
      </rPr>
      <t xml:space="preserve">·</t>
    </r>
    <r>
      <rPr>
        <i val="true"/>
        <sz val="9"/>
        <color rgb="FF7F7F7F"/>
        <rFont val="Apple SD Gothic Neo"/>
        <family val="2"/>
      </rPr>
      <t xml:space="preserve">휴게</t>
    </r>
    <r>
      <rPr>
        <i val="true"/>
        <sz val="9"/>
        <color rgb="FF7F7F7F"/>
        <rFont val="Malgun Gothic"/>
        <family val="0"/>
        <charset val="1"/>
      </rPr>
      <t xml:space="preserve">·</t>
    </r>
    <r>
      <rPr>
        <i val="true"/>
        <sz val="9"/>
        <color rgb="FF7F7F7F"/>
        <rFont val="Apple SD Gothic Neo"/>
        <family val="2"/>
      </rPr>
      <t xml:space="preserve">연장 승인</t>
    </r>
    <r>
      <rPr>
        <i val="true"/>
        <sz val="9"/>
        <color rgb="FF7F7F7F"/>
        <rFont val="Malgun Gothic"/>
        <family val="0"/>
        <charset val="1"/>
      </rPr>
      <t xml:space="preserve">·</t>
    </r>
    <r>
      <rPr>
        <i val="true"/>
        <sz val="9"/>
        <color rgb="FF7F7F7F"/>
        <rFont val="Apple SD Gothic Neo"/>
        <family val="2"/>
      </rPr>
      <t xml:space="preserve">비고</t>
    </r>
    <r>
      <rPr>
        <i val="true"/>
        <sz val="9"/>
        <color rgb="FF7F7F7F"/>
        <rFont val="Malgun Gothic"/>
        <family val="0"/>
        <charset val="1"/>
      </rPr>
      <t xml:space="preserve">). </t>
    </r>
    <r>
      <rPr>
        <i val="true"/>
        <sz val="9"/>
        <color rgb="FF7F7F7F"/>
        <rFont val="Apple SD Gothic Neo"/>
        <family val="2"/>
      </rPr>
      <t xml:space="preserve">회색 칸 </t>
    </r>
    <r>
      <rPr>
        <i val="true"/>
        <sz val="9"/>
        <color rgb="FF7F7F7F"/>
        <rFont val="Malgun Gothic"/>
        <family val="0"/>
        <charset val="1"/>
      </rPr>
      <t xml:space="preserve">= </t>
    </r>
    <r>
      <rPr>
        <i val="true"/>
        <sz val="9"/>
        <color rgb="FF7F7F7F"/>
        <rFont val="Apple SD Gothic Neo"/>
        <family val="2"/>
      </rPr>
      <t xml:space="preserve">자동 계산</t>
    </r>
    <r>
      <rPr>
        <i val="true"/>
        <sz val="9"/>
        <color rgb="FF7F7F7F"/>
        <rFont val="Malgun Gothic"/>
        <family val="0"/>
        <charset val="1"/>
      </rPr>
      <t xml:space="preserve">(</t>
    </r>
    <r>
      <rPr>
        <i val="true"/>
        <sz val="9"/>
        <color rgb="FF7F7F7F"/>
        <rFont val="Apple SD Gothic Neo"/>
        <family val="2"/>
      </rPr>
      <t xml:space="preserve">잠금</t>
    </r>
    <r>
      <rPr>
        <i val="true"/>
        <sz val="9"/>
        <color rgb="FF7F7F7F"/>
        <rFont val="Malgun Gothic"/>
        <family val="0"/>
        <charset val="1"/>
      </rPr>
      <t xml:space="preserve">). </t>
    </r>
    <r>
      <rPr>
        <i val="true"/>
        <sz val="9"/>
        <color rgb="FF7F7F7F"/>
        <rFont val="Apple SD Gothic Neo"/>
        <family val="2"/>
      </rPr>
      <t xml:space="preserve">시간은 </t>
    </r>
    <r>
      <rPr>
        <i val="true"/>
        <sz val="9"/>
        <color rgb="FF7F7F7F"/>
        <rFont val="Malgun Gothic"/>
        <family val="0"/>
        <charset val="1"/>
      </rPr>
      <t xml:space="preserve">08:00</t>
    </r>
    <r>
      <rPr>
        <i val="true"/>
        <sz val="9"/>
        <color rgb="FF7F7F7F"/>
        <rFont val="Apple SD Gothic Neo"/>
        <family val="2"/>
      </rPr>
      <t xml:space="preserve">처럼 </t>
    </r>
    <r>
      <rPr>
        <i val="true"/>
        <sz val="9"/>
        <color rgb="FF7F7F7F"/>
        <rFont val="Malgun Gothic"/>
        <family val="0"/>
        <charset val="1"/>
      </rPr>
      <t xml:space="preserve">hh:mm</t>
    </r>
    <r>
      <rPr>
        <i val="true"/>
        <sz val="9"/>
        <color rgb="FF7F7F7F"/>
        <rFont val="Apple SD Gothic Neo"/>
        <family val="2"/>
      </rPr>
      <t xml:space="preserve">으로 입력</t>
    </r>
    <r>
      <rPr>
        <i val="true"/>
        <sz val="9"/>
        <color rgb="FF7F7F7F"/>
        <rFont val="Malgun Gothic"/>
        <family val="0"/>
        <charset val="1"/>
      </rPr>
      <t xml:space="preserve">.</t>
    </r>
  </si>
  <si>
    <r>
      <rPr>
        <i val="true"/>
        <sz val="9"/>
        <color rgb="FF7F7F7F"/>
        <rFont val="Apple SD Gothic Neo"/>
        <family val="2"/>
      </rPr>
      <t xml:space="preserve">근로시간 </t>
    </r>
    <r>
      <rPr>
        <i val="true"/>
        <sz val="9"/>
        <color rgb="FF7F7F7F"/>
        <rFont val="Malgun Gothic"/>
        <family val="0"/>
        <charset val="1"/>
      </rPr>
      <t xml:space="preserve">= </t>
    </r>
    <r>
      <rPr>
        <i val="true"/>
        <sz val="9"/>
        <color rgb="FF7F7F7F"/>
        <rFont val="Apple SD Gothic Neo"/>
        <family val="2"/>
      </rPr>
      <t xml:space="preserve">퇴근 − 출근 − 휴게 </t>
    </r>
    <r>
      <rPr>
        <i val="true"/>
        <sz val="9"/>
        <color rgb="FF7F7F7F"/>
        <rFont val="Malgun Gothic"/>
        <family val="0"/>
        <charset val="1"/>
      </rPr>
      <t xml:space="preserve">(</t>
    </r>
    <r>
      <rPr>
        <i val="true"/>
        <sz val="9"/>
        <color rgb="FF7F7F7F"/>
        <rFont val="Apple SD Gothic Neo"/>
        <family val="2"/>
      </rPr>
      <t xml:space="preserve">퇴근이 비면 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미체크</t>
    </r>
    <r>
      <rPr>
        <i val="true"/>
        <sz val="9"/>
        <color rgb="FF7F7F7F"/>
        <rFont val="Malgun Gothic"/>
        <family val="0"/>
        <charset val="1"/>
      </rPr>
      <t xml:space="preserve">') · </t>
    </r>
    <r>
      <rPr>
        <i val="true"/>
        <sz val="9"/>
        <color rgb="FF7F7F7F"/>
        <rFont val="Apple SD Gothic Neo"/>
        <family val="2"/>
      </rPr>
      <t xml:space="preserve">연장 </t>
    </r>
    <r>
      <rPr>
        <i val="true"/>
        <sz val="9"/>
        <color rgb="FF7F7F7F"/>
        <rFont val="Malgun Gothic"/>
        <family val="0"/>
        <charset val="1"/>
      </rPr>
      <t xml:space="preserve">= </t>
    </r>
    <r>
      <rPr>
        <i val="true"/>
        <sz val="9"/>
        <color rgb="FF7F7F7F"/>
        <rFont val="Apple SD Gothic Neo"/>
        <family val="2"/>
      </rPr>
      <t xml:space="preserve">근무일 </t>
    </r>
    <r>
      <rPr>
        <i val="true"/>
        <sz val="9"/>
        <color rgb="FF7F7F7F"/>
        <rFont val="Malgun Gothic"/>
        <family val="0"/>
        <charset val="1"/>
      </rPr>
      <t xml:space="preserve">8</t>
    </r>
    <r>
      <rPr>
        <i val="true"/>
        <sz val="9"/>
        <color rgb="FF7F7F7F"/>
        <rFont val="Apple SD Gothic Neo"/>
        <family val="2"/>
      </rPr>
      <t xml:space="preserve">시간 초과분 중 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승인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만 </t>
    </r>
    <r>
      <rPr>
        <i val="true"/>
        <sz val="9"/>
        <color rgb="FF7F7F7F"/>
        <rFont val="Malgun Gothic"/>
        <family val="0"/>
        <charset val="1"/>
      </rPr>
      <t xml:space="preserve">(</t>
    </r>
    <r>
      <rPr>
        <i val="true"/>
        <sz val="9"/>
        <color rgb="FF7F7F7F"/>
        <rFont val="Apple SD Gothic Neo"/>
        <family val="2"/>
      </rPr>
      <t xml:space="preserve">휴무일은 승인 시 전부</t>
    </r>
    <r>
      <rPr>
        <i val="true"/>
        <sz val="9"/>
        <color rgb="FF7F7F7F"/>
        <rFont val="Malgun Gothic"/>
        <family val="0"/>
        <charset val="1"/>
      </rPr>
      <t xml:space="preserve">) · </t>
    </r>
    <r>
      <rPr>
        <i val="true"/>
        <sz val="9"/>
        <color rgb="FF7F7F7F"/>
        <rFont val="Apple SD Gothic Neo"/>
        <family val="2"/>
      </rPr>
      <t xml:space="preserve">야간 </t>
    </r>
    <r>
      <rPr>
        <i val="true"/>
        <sz val="9"/>
        <color rgb="FF7F7F7F"/>
        <rFont val="Malgun Gothic"/>
        <family val="0"/>
        <charset val="1"/>
      </rPr>
      <t xml:space="preserve">= 22:00~06:00 </t>
    </r>
    <r>
      <rPr>
        <i val="true"/>
        <sz val="9"/>
        <color rgb="FF7F7F7F"/>
        <rFont val="Apple SD Gothic Neo"/>
        <family val="2"/>
      </rPr>
      <t xml:space="preserve">구간 </t>
    </r>
    <r>
      <rPr>
        <i val="true"/>
        <sz val="9"/>
        <color rgb="FF7F7F7F"/>
        <rFont val="Malgun Gothic"/>
        <family val="0"/>
        <charset val="1"/>
      </rPr>
      <t xml:space="preserve">· </t>
    </r>
    <r>
      <rPr>
        <i val="true"/>
        <sz val="9"/>
        <color rgb="FF7F7F7F"/>
        <rFont val="Apple SD Gothic Neo"/>
        <family val="2"/>
      </rPr>
      <t xml:space="preserve">휴일근로 </t>
    </r>
    <r>
      <rPr>
        <i val="true"/>
        <sz val="9"/>
        <color rgb="FF7F7F7F"/>
        <rFont val="Malgun Gothic"/>
        <family val="0"/>
        <charset val="1"/>
      </rPr>
      <t xml:space="preserve">= </t>
    </r>
    <r>
      <rPr>
        <i val="true"/>
        <sz val="9"/>
        <color rgb="FF7F7F7F"/>
        <rFont val="Apple SD Gothic Neo"/>
        <family val="2"/>
      </rPr>
      <t xml:space="preserve">구분 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휴일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의 근로시간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금액은 계산하지 않습니다</t>
    </r>
    <r>
      <rPr>
        <i val="true"/>
        <sz val="9"/>
        <color rgb="FF7F7F7F"/>
        <rFont val="Malgun Gothic"/>
        <family val="0"/>
        <charset val="1"/>
      </rPr>
      <t xml:space="preserve">.</t>
    </r>
  </si>
  <si>
    <t xml:space="preserve">사번</t>
  </si>
  <si>
    <t xml:space="preserve">성명</t>
  </si>
  <si>
    <t xml:space="preserve">날짜</t>
  </si>
  <si>
    <t xml:space="preserve">요일</t>
  </si>
  <si>
    <t xml:space="preserve">구분</t>
  </si>
  <si>
    <t xml:space="preserve">출근</t>
  </si>
  <si>
    <t xml:space="preserve">퇴근</t>
  </si>
  <si>
    <t xml:space="preserve">휴게</t>
  </si>
  <si>
    <t xml:space="preserve">근로시간</t>
  </si>
  <si>
    <t xml:space="preserve">연장 승인</t>
  </si>
  <si>
    <t xml:space="preserve">연장</t>
  </si>
  <si>
    <r>
      <rPr>
        <b val="true"/>
        <sz val="10"/>
        <rFont val="Apple SD Gothic Neo"/>
        <family val="2"/>
      </rPr>
      <t xml:space="preserve">야간
</t>
    </r>
    <r>
      <rPr>
        <b val="true"/>
        <sz val="10"/>
        <rFont val="Malgun Gothic"/>
        <family val="0"/>
        <charset val="1"/>
      </rPr>
      <t xml:space="preserve">(22:00~06:00)</t>
    </r>
  </si>
  <si>
    <t xml:space="preserve">휴일근로</t>
  </si>
  <si>
    <t xml:space="preserve">비고</t>
  </si>
  <si>
    <t xml:space="preserve">KR-0104</t>
  </si>
  <si>
    <t xml:space="preserve">휴일</t>
  </si>
  <si>
    <t xml:space="preserve">주휴일</t>
  </si>
  <si>
    <t xml:space="preserve">근무일</t>
  </si>
  <si>
    <t xml:space="preserve">승인</t>
  </si>
  <si>
    <t xml:space="preserve">사전 승인 연장근로</t>
  </si>
  <si>
    <t xml:space="preserve">휴무일</t>
  </si>
  <si>
    <t xml:space="preserve">연차</t>
  </si>
  <si>
    <r>
      <rPr>
        <sz val="10"/>
        <rFont val="Apple SD Gothic Neo"/>
        <family val="2"/>
      </rPr>
      <t xml:space="preserve">연차 </t>
    </r>
    <r>
      <rPr>
        <sz val="10"/>
        <rFont val="Malgun Gothic"/>
        <family val="0"/>
        <charset val="1"/>
      </rPr>
      <t xml:space="preserve">1</t>
    </r>
    <r>
      <rPr>
        <sz val="10"/>
        <rFont val="Apple SD Gothic Neo"/>
        <family val="2"/>
      </rPr>
      <t xml:space="preserve">일 </t>
    </r>
    <r>
      <rPr>
        <sz val="10"/>
        <rFont val="Malgun Gothic"/>
        <family val="0"/>
        <charset val="1"/>
      </rPr>
      <t xml:space="preserve">(</t>
    </r>
    <r>
      <rPr>
        <sz val="10"/>
        <rFont val="Apple SD Gothic Neo"/>
        <family val="2"/>
      </rPr>
      <t xml:space="preserve">결재 승인</t>
    </r>
    <r>
      <rPr>
        <sz val="10"/>
        <rFont val="Malgun Gothic"/>
        <family val="0"/>
        <charset val="1"/>
      </rPr>
      <t xml:space="preserve">)</t>
    </r>
  </si>
  <si>
    <r>
      <rPr>
        <sz val="10"/>
        <rFont val="Apple SD Gothic Neo"/>
        <family val="2"/>
      </rPr>
      <t xml:space="preserve">일요일 특근 </t>
    </r>
    <r>
      <rPr>
        <sz val="10"/>
        <rFont val="Malgun Gothic"/>
        <family val="0"/>
        <charset val="1"/>
      </rPr>
      <t xml:space="preserve">(</t>
    </r>
    <r>
      <rPr>
        <sz val="10"/>
        <rFont val="Apple SD Gothic Neo"/>
        <family val="2"/>
      </rPr>
      <t xml:space="preserve">휴게 </t>
    </r>
    <r>
      <rPr>
        <sz val="10"/>
        <rFont val="Malgun Gothic"/>
        <family val="0"/>
        <charset val="1"/>
      </rPr>
      <t xml:space="preserve">30</t>
    </r>
    <r>
      <rPr>
        <sz val="10"/>
        <rFont val="Apple SD Gothic Neo"/>
        <family val="2"/>
      </rPr>
      <t xml:space="preserve">분</t>
    </r>
    <r>
      <rPr>
        <sz val="10"/>
        <rFont val="Malgun Gothic"/>
        <family val="0"/>
        <charset val="1"/>
      </rPr>
      <t xml:space="preserve">)</t>
    </r>
  </si>
  <si>
    <t xml:space="preserve">미승인</t>
  </si>
  <si>
    <r>
      <rPr>
        <sz val="10"/>
        <rFont val="Apple SD Gothic Neo"/>
        <family val="2"/>
      </rPr>
      <t xml:space="preserve">사전 승인 없음 → 연장 미인정 </t>
    </r>
    <r>
      <rPr>
        <sz val="10"/>
        <rFont val="Malgun Gothic"/>
        <family val="0"/>
        <charset val="1"/>
      </rPr>
      <t xml:space="preserve">(</t>
    </r>
    <r>
      <rPr>
        <sz val="10"/>
        <rFont val="Apple SD Gothic Neo"/>
        <family val="2"/>
      </rPr>
      <t xml:space="preserve">규정 </t>
    </r>
    <r>
      <rPr>
        <sz val="10"/>
        <rFont val="Malgun Gothic"/>
        <family val="0"/>
        <charset val="1"/>
      </rPr>
      <t xml:space="preserve">6</t>
    </r>
    <r>
      <rPr>
        <sz val="10"/>
        <rFont val="Apple SD Gothic Neo"/>
        <family val="2"/>
      </rPr>
      <t xml:space="preserve">조</t>
    </r>
    <r>
      <rPr>
        <sz val="10"/>
        <rFont val="Malgun Gothic"/>
        <family val="0"/>
        <charset val="1"/>
      </rPr>
      <t xml:space="preserve">)</t>
    </r>
  </si>
  <si>
    <t xml:space="preserve">저녁 교대 대체 근무</t>
  </si>
  <si>
    <r>
      <rPr>
        <sz val="10"/>
        <rFont val="Apple SD Gothic Neo"/>
        <family val="2"/>
      </rPr>
      <t xml:space="preserve">퇴근 미체크 → 수정 승인 </t>
    </r>
    <r>
      <rPr>
        <sz val="10"/>
        <rFont val="Malgun Gothic"/>
        <family val="0"/>
        <charset val="1"/>
      </rPr>
      <t xml:space="preserve">(</t>
    </r>
    <r>
      <rPr>
        <sz val="10"/>
        <rFont val="Apple SD Gothic Neo"/>
        <family val="2"/>
      </rPr>
      <t xml:space="preserve">원기록 보존</t>
    </r>
    <r>
      <rPr>
        <sz val="10"/>
        <rFont val="Malgun Gothic"/>
        <family val="0"/>
        <charset val="1"/>
      </rPr>
      <t xml:space="preserve">)</t>
    </r>
  </si>
  <si>
    <r>
      <rPr>
        <sz val="10"/>
        <rFont val="Apple SD Gothic Neo"/>
        <family val="2"/>
      </rPr>
      <t xml:space="preserve">저녁 교대 </t>
    </r>
    <r>
      <rPr>
        <sz val="10"/>
        <rFont val="Malgun Gothic"/>
        <family val="0"/>
        <charset val="1"/>
      </rPr>
      <t xml:space="preserve">+ </t>
    </r>
    <r>
      <rPr>
        <sz val="10"/>
        <rFont val="Apple SD Gothic Neo"/>
        <family val="2"/>
      </rPr>
      <t xml:space="preserve">연장</t>
    </r>
    <r>
      <rPr>
        <sz val="10"/>
        <rFont val="Malgun Gothic"/>
        <family val="0"/>
        <charset val="1"/>
      </rPr>
      <t xml:space="preserve">, </t>
    </r>
    <r>
      <rPr>
        <sz val="10"/>
        <rFont val="Apple SD Gothic Neo"/>
        <family val="2"/>
      </rPr>
      <t xml:space="preserve">자정 퇴근</t>
    </r>
  </si>
  <si>
    <t xml:space="preserve">KR-0107</t>
  </si>
  <si>
    <t xml:space="preserve">결근</t>
  </si>
  <si>
    <r>
      <rPr>
        <sz val="10"/>
        <rFont val="Apple SD Gothic Neo"/>
        <family val="2"/>
      </rPr>
      <t xml:space="preserve">무단 결근 </t>
    </r>
    <r>
      <rPr>
        <sz val="10"/>
        <rFont val="Malgun Gothic"/>
        <family val="0"/>
        <charset val="1"/>
      </rPr>
      <t xml:space="preserve">1</t>
    </r>
    <r>
      <rPr>
        <sz val="10"/>
        <rFont val="Apple SD Gothic Neo"/>
        <family val="2"/>
      </rPr>
      <t xml:space="preserve">일</t>
    </r>
  </si>
  <si>
    <r>
      <rPr>
        <sz val="10"/>
        <rFont val="Apple SD Gothic Neo"/>
        <family val="2"/>
      </rPr>
      <t xml:space="preserve">시작 </t>
    </r>
    <r>
      <rPr>
        <sz val="10"/>
        <rFont val="Malgun Gothic"/>
        <family val="0"/>
        <charset val="1"/>
      </rPr>
      <t xml:space="preserve">1</t>
    </r>
    <r>
      <rPr>
        <sz val="10"/>
        <rFont val="Apple SD Gothic Neo"/>
        <family val="2"/>
      </rPr>
      <t xml:space="preserve">시간 늦춤 </t>
    </r>
    <r>
      <rPr>
        <sz val="10"/>
        <rFont val="Malgun Gothic"/>
        <family val="0"/>
        <charset val="1"/>
      </rPr>
      <t xml:space="preserve">(</t>
    </r>
    <r>
      <rPr>
        <sz val="10"/>
        <rFont val="Apple SD Gothic Neo"/>
        <family val="2"/>
      </rPr>
      <t xml:space="preserve">야간 </t>
    </r>
    <r>
      <rPr>
        <sz val="10"/>
        <rFont val="Malgun Gothic"/>
        <family val="0"/>
        <charset val="1"/>
      </rPr>
      <t xml:space="preserve">1</t>
    </r>
    <r>
      <rPr>
        <sz val="10"/>
        <rFont val="Apple SD Gothic Neo"/>
        <family val="2"/>
      </rPr>
      <t xml:space="preserve">시간</t>
    </r>
    <r>
      <rPr>
        <sz val="10"/>
        <rFont val="Malgun Gothic"/>
        <family val="0"/>
        <charset val="1"/>
      </rPr>
      <t xml:space="preserve">)</t>
    </r>
  </si>
  <si>
    <t xml:space="preserve">KR-0112</t>
  </si>
  <si>
    <t xml:space="preserve">소정근로일 아님</t>
  </si>
  <si>
    <t xml:space="preserve">직원명부</t>
  </si>
  <si>
    <r>
      <rPr>
        <i val="true"/>
        <sz val="9"/>
        <color rgb="FF7F7F7F"/>
        <rFont val="Apple SD Gothic Neo"/>
        <family val="2"/>
      </rPr>
      <t xml:space="preserve">노란 칸 </t>
    </r>
    <r>
      <rPr>
        <i val="true"/>
        <sz val="9"/>
        <color rgb="FF7F7F7F"/>
        <rFont val="Malgun Gothic"/>
        <family val="0"/>
        <charset val="1"/>
      </rPr>
      <t xml:space="preserve">= </t>
    </r>
    <r>
      <rPr>
        <i val="true"/>
        <sz val="9"/>
        <color rgb="FF7F7F7F"/>
        <rFont val="Apple SD Gothic Neo"/>
        <family val="2"/>
      </rPr>
      <t xml:space="preserve">직접 입력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사번은 출퇴근 기록과 같은 표기로 적습니다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이름은 모두 가상입니다</t>
    </r>
    <r>
      <rPr>
        <i val="true"/>
        <sz val="9"/>
        <color rgb="FF7F7F7F"/>
        <rFont val="Malgun Gothic"/>
        <family val="0"/>
        <charset val="1"/>
      </rPr>
      <t xml:space="preserve">.</t>
    </r>
  </si>
  <si>
    <t xml:space="preserve">근무 형태</t>
  </si>
  <si>
    <t xml:space="preserve">주 소정근로시간</t>
  </si>
  <si>
    <t xml:space="preserve">기본 근무시간</t>
  </si>
  <si>
    <t xml:space="preserve">김민준</t>
  </si>
  <si>
    <t xml:space="preserve">사무직 정규</t>
  </si>
  <si>
    <r>
      <rPr>
        <sz val="10"/>
        <rFont val="Apple SD Gothic Neo"/>
        <family val="2"/>
      </rPr>
      <t xml:space="preserve">월</t>
    </r>
    <r>
      <rPr>
        <sz val="10"/>
        <rFont val="Malgun Gothic"/>
        <family val="0"/>
        <charset val="1"/>
      </rPr>
      <t xml:space="preserve">~</t>
    </r>
    <r>
      <rPr>
        <sz val="10"/>
        <rFont val="Apple SD Gothic Neo"/>
        <family val="2"/>
      </rPr>
      <t xml:space="preserve">금 </t>
    </r>
    <r>
      <rPr>
        <sz val="10"/>
        <rFont val="Malgun Gothic"/>
        <family val="0"/>
        <charset val="1"/>
      </rPr>
      <t xml:space="preserve">09:00~18:00 (</t>
    </r>
    <r>
      <rPr>
        <sz val="10"/>
        <rFont val="Apple SD Gothic Neo"/>
        <family val="2"/>
      </rPr>
      <t xml:space="preserve">휴게 </t>
    </r>
    <r>
      <rPr>
        <sz val="10"/>
        <rFont val="Malgun Gothic"/>
        <family val="0"/>
        <charset val="1"/>
      </rPr>
      <t xml:space="preserve">1</t>
    </r>
    <r>
      <rPr>
        <sz val="10"/>
        <rFont val="Apple SD Gothic Neo"/>
        <family val="2"/>
      </rPr>
      <t xml:space="preserve">시간</t>
    </r>
    <r>
      <rPr>
        <sz val="10"/>
        <rFont val="Malgun Gothic"/>
        <family val="0"/>
        <charset val="1"/>
      </rPr>
      <t xml:space="preserve">)</t>
    </r>
  </si>
  <si>
    <t xml:space="preserve">이서연</t>
  </si>
  <si>
    <t xml:space="preserve">저녁 교대 정규</t>
  </si>
  <si>
    <r>
      <rPr>
        <sz val="10"/>
        <rFont val="Apple SD Gothic Neo"/>
        <family val="2"/>
      </rPr>
      <t xml:space="preserve">월</t>
    </r>
    <r>
      <rPr>
        <sz val="10"/>
        <rFont val="Malgun Gothic"/>
        <family val="0"/>
        <charset val="1"/>
      </rPr>
      <t xml:space="preserve">~</t>
    </r>
    <r>
      <rPr>
        <sz val="10"/>
        <rFont val="Apple SD Gothic Neo"/>
        <family val="2"/>
      </rPr>
      <t xml:space="preserve">금 </t>
    </r>
    <r>
      <rPr>
        <sz val="10"/>
        <rFont val="Malgun Gothic"/>
        <family val="0"/>
        <charset val="1"/>
      </rPr>
      <t xml:space="preserve">13:00~22:00 (</t>
    </r>
    <r>
      <rPr>
        <sz val="10"/>
        <rFont val="Apple SD Gothic Neo"/>
        <family val="2"/>
      </rPr>
      <t xml:space="preserve">휴게 </t>
    </r>
    <r>
      <rPr>
        <sz val="10"/>
        <rFont val="Malgun Gothic"/>
        <family val="0"/>
        <charset val="1"/>
      </rPr>
      <t xml:space="preserve">1</t>
    </r>
    <r>
      <rPr>
        <sz val="10"/>
        <rFont val="Apple SD Gothic Neo"/>
        <family val="2"/>
      </rPr>
      <t xml:space="preserve">시간</t>
    </r>
    <r>
      <rPr>
        <sz val="10"/>
        <rFont val="Malgun Gothic"/>
        <family val="0"/>
        <charset val="1"/>
      </rPr>
      <t xml:space="preserve">)</t>
    </r>
  </si>
  <si>
    <t xml:space="preserve">박지훈</t>
  </si>
  <si>
    <r>
      <rPr>
        <sz val="10"/>
        <rFont val="Apple SD Gothic Neo"/>
        <family val="2"/>
      </rPr>
      <t xml:space="preserve">단시간</t>
    </r>
    <r>
      <rPr>
        <sz val="10"/>
        <rFont val="Malgun Gothic"/>
        <family val="0"/>
        <charset val="1"/>
      </rPr>
      <t xml:space="preserve">(</t>
    </r>
    <r>
      <rPr>
        <sz val="10"/>
        <rFont val="Apple SD Gothic Neo"/>
        <family val="2"/>
      </rPr>
      <t xml:space="preserve">파트타임</t>
    </r>
    <r>
      <rPr>
        <sz val="10"/>
        <rFont val="Malgun Gothic"/>
        <family val="0"/>
        <charset val="1"/>
      </rPr>
      <t xml:space="preserve">)</t>
    </r>
  </si>
  <si>
    <r>
      <rPr>
        <sz val="10"/>
        <rFont val="Apple SD Gothic Neo"/>
        <family val="2"/>
      </rPr>
      <t xml:space="preserve">월</t>
    </r>
    <r>
      <rPr>
        <sz val="10"/>
        <rFont val="Malgun Gothic"/>
        <family val="0"/>
        <charset val="1"/>
      </rPr>
      <t xml:space="preserve">·</t>
    </r>
    <r>
      <rPr>
        <sz val="10"/>
        <rFont val="Apple SD Gothic Neo"/>
        <family val="2"/>
      </rPr>
      <t xml:space="preserve">수</t>
    </r>
    <r>
      <rPr>
        <sz val="10"/>
        <rFont val="Malgun Gothic"/>
        <family val="0"/>
        <charset val="1"/>
      </rPr>
      <t xml:space="preserve">·</t>
    </r>
    <r>
      <rPr>
        <sz val="10"/>
        <rFont val="Apple SD Gothic Neo"/>
        <family val="2"/>
      </rPr>
      <t xml:space="preserve">금 </t>
    </r>
    <r>
      <rPr>
        <sz val="10"/>
        <rFont val="Malgun Gothic"/>
        <family val="0"/>
        <charset val="1"/>
      </rPr>
      <t xml:space="preserve">10:00~14:30 (</t>
    </r>
    <r>
      <rPr>
        <sz val="10"/>
        <rFont val="Apple SD Gothic Neo"/>
        <family val="2"/>
      </rPr>
      <t xml:space="preserve">휴게 </t>
    </r>
    <r>
      <rPr>
        <sz val="10"/>
        <rFont val="Malgun Gothic"/>
        <family val="0"/>
        <charset val="1"/>
      </rPr>
      <t xml:space="preserve">30</t>
    </r>
    <r>
      <rPr>
        <sz val="10"/>
        <rFont val="Apple SD Gothic Neo"/>
        <family val="2"/>
      </rPr>
      <t xml:space="preserve">분</t>
    </r>
    <r>
      <rPr>
        <sz val="10"/>
        <rFont val="Malgun Gothic"/>
        <family val="0"/>
        <charset val="1"/>
      </rPr>
      <t xml:space="preserve">)</t>
    </r>
  </si>
  <si>
    <r>
      <rPr>
        <i val="true"/>
        <sz val="9"/>
        <color rgb="FF7F7F7F"/>
        <rFont val="Apple SD Gothic Neo"/>
        <family val="2"/>
      </rPr>
      <t xml:space="preserve">주 소정근로시간 </t>
    </r>
    <r>
      <rPr>
        <i val="true"/>
        <sz val="9"/>
        <color rgb="FF7F7F7F"/>
        <rFont val="Malgun Gothic"/>
        <family val="0"/>
        <charset val="1"/>
      </rPr>
      <t xml:space="preserve">15</t>
    </r>
    <r>
      <rPr>
        <i val="true"/>
        <sz val="9"/>
        <color rgb="FF7F7F7F"/>
        <rFont val="Apple SD Gothic Neo"/>
        <family val="2"/>
      </rPr>
      <t xml:space="preserve">시간 미만이면 근태대장의 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주휴수당 대상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이 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비대상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으로 표시됩니다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법정 기준은 고용노동부</t>
    </r>
    <r>
      <rPr>
        <i val="true"/>
        <sz val="9"/>
        <color rgb="FF7F7F7F"/>
        <rFont val="Malgun Gothic"/>
        <family val="0"/>
        <charset val="1"/>
      </rPr>
      <t xml:space="preserve">·law.go.kr</t>
    </r>
    <r>
      <rPr>
        <i val="true"/>
        <sz val="9"/>
        <color rgb="FF7F7F7F"/>
        <rFont val="Apple SD Gothic Neo"/>
        <family val="2"/>
      </rPr>
      <t xml:space="preserve">에서 확인하세요</t>
    </r>
    <r>
      <rPr>
        <i val="true"/>
        <sz val="9"/>
        <color rgb="FF7F7F7F"/>
        <rFont val="Malgun Gothic"/>
        <family val="0"/>
        <charset val="1"/>
      </rPr>
      <t xml:space="preserve">.</t>
    </r>
  </si>
  <si>
    <r>
      <rPr>
        <b val="true"/>
        <sz val="14"/>
        <rFont val="Apple SD Gothic Neo"/>
        <family val="2"/>
      </rPr>
      <t xml:space="preserve">취업규칙 근태 </t>
    </r>
    <r>
      <rPr>
        <b val="true"/>
        <sz val="14"/>
        <rFont val="Malgun Gothic"/>
        <family val="0"/>
        <charset val="1"/>
      </rPr>
      <t xml:space="preserve">10</t>
    </r>
    <r>
      <rPr>
        <b val="true"/>
        <sz val="14"/>
        <rFont val="Apple SD Gothic Neo"/>
        <family val="2"/>
      </rPr>
      <t xml:space="preserve">대 조항 체크리스트</t>
    </r>
  </si>
  <si>
    <r>
      <rPr>
        <i val="true"/>
        <sz val="9"/>
        <color rgb="FF7F7F7F"/>
        <rFont val="Malgun Gothic"/>
        <family val="0"/>
        <charset val="1"/>
      </rPr>
      <t xml:space="preserve">1</t>
    </r>
    <r>
      <rPr>
        <i val="true"/>
        <sz val="9"/>
        <color rgb="FF7F7F7F"/>
        <rFont val="Apple SD Gothic Neo"/>
        <family val="2"/>
      </rPr>
      <t xml:space="preserve">단계 규정 수립용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노란 칸에 우리 사업장 기준을 적고 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작성 여부</t>
    </r>
    <r>
      <rPr>
        <i val="true"/>
        <sz val="9"/>
        <color rgb="FF7F7F7F"/>
        <rFont val="Malgun Gothic"/>
        <family val="0"/>
        <charset val="1"/>
      </rPr>
      <t xml:space="preserve">'</t>
    </r>
    <r>
      <rPr>
        <i val="true"/>
        <sz val="9"/>
        <color rgb="FF7F7F7F"/>
        <rFont val="Apple SD Gothic Neo"/>
        <family val="2"/>
      </rPr>
      <t xml:space="preserve">를 고릅니다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법정 기준은 고용노동부</t>
    </r>
    <r>
      <rPr>
        <i val="true"/>
        <sz val="9"/>
        <color rgb="FF7F7F7F"/>
        <rFont val="Malgun Gothic"/>
        <family val="0"/>
        <charset val="1"/>
      </rPr>
      <t xml:space="preserve">·law.go.kr</t>
    </r>
    <r>
      <rPr>
        <i val="true"/>
        <sz val="9"/>
        <color rgb="FF7F7F7F"/>
        <rFont val="Apple SD Gothic Neo"/>
        <family val="2"/>
      </rPr>
      <t xml:space="preserve">에서 확인하세요</t>
    </r>
    <r>
      <rPr>
        <i val="true"/>
        <sz val="9"/>
        <color rgb="FF7F7F7F"/>
        <rFont val="Malgun Gothic"/>
        <family val="0"/>
        <charset val="1"/>
      </rPr>
      <t xml:space="preserve">.</t>
    </r>
  </si>
  <si>
    <t xml:space="preserve">#</t>
  </si>
  <si>
    <t xml:space="preserve">조항</t>
  </si>
  <si>
    <t xml:space="preserve">규정에 담을 내용</t>
  </si>
  <si>
    <t xml:space="preserve">우리 사업장 기준</t>
  </si>
  <si>
    <t xml:space="preserve">작성 여부</t>
  </si>
  <si>
    <t xml:space="preserve">소정근로시간</t>
  </si>
  <si>
    <r>
      <rPr>
        <sz val="10"/>
        <rFont val="Malgun Gothic"/>
        <family val="0"/>
        <charset val="1"/>
      </rPr>
      <t xml:space="preserve">1</t>
    </r>
    <r>
      <rPr>
        <sz val="10"/>
        <rFont val="Apple SD Gothic Neo"/>
        <family val="2"/>
      </rPr>
      <t xml:space="preserve">일 </t>
    </r>
    <r>
      <rPr>
        <sz val="10"/>
        <rFont val="Malgun Gothic"/>
        <family val="0"/>
        <charset val="1"/>
      </rPr>
      <t xml:space="preserve">8</t>
    </r>
    <r>
      <rPr>
        <sz val="10"/>
        <rFont val="Apple SD Gothic Neo"/>
        <family val="2"/>
      </rPr>
      <t xml:space="preserve">시간</t>
    </r>
    <r>
      <rPr>
        <sz val="10"/>
        <rFont val="Malgun Gothic"/>
        <family val="0"/>
        <charset val="1"/>
      </rPr>
      <t xml:space="preserve">, </t>
    </r>
    <r>
      <rPr>
        <sz val="10"/>
        <rFont val="Apple SD Gothic Neo"/>
        <family val="2"/>
      </rPr>
      <t xml:space="preserve">주 </t>
    </r>
    <r>
      <rPr>
        <sz val="10"/>
        <rFont val="Malgun Gothic"/>
        <family val="0"/>
        <charset val="1"/>
      </rPr>
      <t xml:space="preserve">40</t>
    </r>
    <r>
      <rPr>
        <sz val="10"/>
        <rFont val="Apple SD Gothic Neo"/>
        <family val="2"/>
      </rPr>
      <t xml:space="preserve">시간</t>
    </r>
    <r>
      <rPr>
        <sz val="10"/>
        <rFont val="Malgun Gothic"/>
        <family val="0"/>
        <charset val="1"/>
      </rPr>
      <t xml:space="preserve">(</t>
    </r>
    <r>
      <rPr>
        <sz val="10"/>
        <rFont val="Apple SD Gothic Neo"/>
        <family val="2"/>
      </rPr>
      <t xml:space="preserve">또는 파트타임 계약시간</t>
    </r>
    <r>
      <rPr>
        <sz val="10"/>
        <rFont val="Malgun Gothic"/>
        <family val="0"/>
        <charset val="1"/>
      </rPr>
      <t xml:space="preserve">)</t>
    </r>
    <r>
      <rPr>
        <sz val="10"/>
        <rFont val="Apple SD Gothic Neo"/>
        <family val="2"/>
      </rPr>
      <t xml:space="preserve">을 초과하지 않는 기본 틀 명시</t>
    </r>
  </si>
  <si>
    <r>
      <rPr>
        <sz val="10"/>
        <rFont val="Apple SD Gothic Neo"/>
        <family val="2"/>
      </rPr>
      <t xml:space="preserve">예</t>
    </r>
    <r>
      <rPr>
        <sz val="10"/>
        <rFont val="Malgun Gothic"/>
        <family val="0"/>
        <charset val="1"/>
      </rPr>
      <t xml:space="preserve">: 1</t>
    </r>
    <r>
      <rPr>
        <sz val="10"/>
        <rFont val="Apple SD Gothic Neo"/>
        <family val="2"/>
      </rPr>
      <t xml:space="preserve">일 </t>
    </r>
    <r>
      <rPr>
        <sz val="10"/>
        <rFont val="Malgun Gothic"/>
        <family val="0"/>
        <charset val="1"/>
      </rPr>
      <t xml:space="preserve">8</t>
    </r>
    <r>
      <rPr>
        <sz val="10"/>
        <rFont val="Apple SD Gothic Neo"/>
        <family val="2"/>
      </rPr>
      <t xml:space="preserve">시간</t>
    </r>
    <r>
      <rPr>
        <sz val="10"/>
        <rFont val="Malgun Gothic"/>
        <family val="0"/>
        <charset val="1"/>
      </rPr>
      <t xml:space="preserve">, </t>
    </r>
    <r>
      <rPr>
        <sz val="10"/>
        <rFont val="Apple SD Gothic Neo"/>
        <family val="2"/>
      </rPr>
      <t xml:space="preserve">주 </t>
    </r>
    <r>
      <rPr>
        <sz val="10"/>
        <rFont val="Malgun Gothic"/>
        <family val="0"/>
        <charset val="1"/>
      </rPr>
      <t xml:space="preserve">40</t>
    </r>
    <r>
      <rPr>
        <sz val="10"/>
        <rFont val="Apple SD Gothic Neo"/>
        <family val="2"/>
      </rPr>
      <t xml:space="preserve">시간</t>
    </r>
  </si>
  <si>
    <t xml:space="preserve">미작성</t>
  </si>
  <si>
    <t xml:space="preserve">시업 및 종업</t>
  </si>
  <si>
    <r>
      <rPr>
        <sz val="10"/>
        <rFont val="Apple SD Gothic Neo"/>
        <family val="2"/>
      </rPr>
      <t xml:space="preserve">공식 업무 개시 시각과 종료 시각</t>
    </r>
    <r>
      <rPr>
        <sz val="10"/>
        <rFont val="Malgun Gothic"/>
        <family val="0"/>
        <charset val="1"/>
      </rPr>
      <t xml:space="preserve">, </t>
    </r>
    <r>
      <rPr>
        <sz val="10"/>
        <rFont val="Apple SD Gothic Neo"/>
        <family val="2"/>
      </rPr>
      <t xml:space="preserve">준비 시간 인정 여부 명시</t>
    </r>
  </si>
  <si>
    <r>
      <rPr>
        <sz val="10"/>
        <rFont val="Apple SD Gothic Neo"/>
        <family val="2"/>
      </rPr>
      <t xml:space="preserve">예</t>
    </r>
    <r>
      <rPr>
        <sz val="10"/>
        <rFont val="Malgun Gothic"/>
        <family val="0"/>
        <charset val="1"/>
      </rPr>
      <t xml:space="preserve">: 09:00 ~ 18:00</t>
    </r>
  </si>
  <si>
    <t xml:space="preserve">휴게시간</t>
  </si>
  <si>
    <r>
      <rPr>
        <sz val="10"/>
        <rFont val="Malgun Gothic"/>
        <family val="0"/>
        <charset val="1"/>
      </rPr>
      <t xml:space="preserve">12:00~13:00 </t>
    </r>
    <r>
      <rPr>
        <sz val="10"/>
        <rFont val="Apple SD Gothic Neo"/>
        <family val="2"/>
      </rPr>
      <t xml:space="preserve">등 구체적 시각을 지정하고 완전한 자유 이용 보장 명시 </t>
    </r>
    <r>
      <rPr>
        <sz val="10"/>
        <rFont val="Malgun Gothic"/>
        <family val="0"/>
        <charset val="1"/>
      </rPr>
      <t xml:space="preserve">(</t>
    </r>
    <r>
      <rPr>
        <sz val="10"/>
        <rFont val="Apple SD Gothic Neo"/>
        <family val="2"/>
      </rPr>
      <t xml:space="preserve">근로기준법 제</t>
    </r>
    <r>
      <rPr>
        <sz val="10"/>
        <rFont val="Malgun Gothic"/>
        <family val="0"/>
        <charset val="1"/>
      </rPr>
      <t xml:space="preserve">54</t>
    </r>
    <r>
      <rPr>
        <sz val="10"/>
        <rFont val="Apple SD Gothic Neo"/>
        <family val="2"/>
      </rPr>
      <t xml:space="preserve">조</t>
    </r>
    <r>
      <rPr>
        <sz val="10"/>
        <rFont val="Malgun Gothic"/>
        <family val="0"/>
        <charset val="1"/>
      </rPr>
      <t xml:space="preserve">: 4</t>
    </r>
    <r>
      <rPr>
        <sz val="10"/>
        <rFont val="Apple SD Gothic Neo"/>
        <family val="2"/>
      </rPr>
      <t xml:space="preserve">시간이면 </t>
    </r>
    <r>
      <rPr>
        <sz val="10"/>
        <rFont val="Malgun Gothic"/>
        <family val="0"/>
        <charset val="1"/>
      </rPr>
      <t xml:space="preserve">30</t>
    </r>
    <r>
      <rPr>
        <sz val="10"/>
        <rFont val="Apple SD Gothic Neo"/>
        <family val="2"/>
      </rPr>
      <t xml:space="preserve">분 이상</t>
    </r>
    <r>
      <rPr>
        <sz val="10"/>
        <rFont val="Malgun Gothic"/>
        <family val="0"/>
        <charset val="1"/>
      </rPr>
      <t xml:space="preserve">, 8</t>
    </r>
    <r>
      <rPr>
        <sz val="10"/>
        <rFont val="Apple SD Gothic Neo"/>
        <family val="2"/>
      </rPr>
      <t xml:space="preserve">시간이면 </t>
    </r>
    <r>
      <rPr>
        <sz val="10"/>
        <rFont val="Malgun Gothic"/>
        <family val="0"/>
        <charset val="1"/>
      </rPr>
      <t xml:space="preserve">1</t>
    </r>
    <r>
      <rPr>
        <sz val="10"/>
        <rFont val="Apple SD Gothic Neo"/>
        <family val="2"/>
      </rPr>
      <t xml:space="preserve">시간 이상</t>
    </r>
    <r>
      <rPr>
        <sz val="10"/>
        <rFont val="Malgun Gothic"/>
        <family val="0"/>
        <charset val="1"/>
      </rPr>
      <t xml:space="preserve">)</t>
    </r>
  </si>
  <si>
    <r>
      <rPr>
        <sz val="10"/>
        <rFont val="Apple SD Gothic Neo"/>
        <family val="2"/>
      </rPr>
      <t xml:space="preserve">예</t>
    </r>
    <r>
      <rPr>
        <sz val="10"/>
        <rFont val="Malgun Gothic"/>
        <family val="0"/>
        <charset val="1"/>
      </rPr>
      <t xml:space="preserve">: 12:00 ~ 13:00</t>
    </r>
  </si>
  <si>
    <r>
      <rPr>
        <b val="true"/>
        <sz val="10"/>
        <rFont val="Apple SD Gothic Neo"/>
        <family val="2"/>
      </rPr>
      <t xml:space="preserve">지각</t>
    </r>
    <r>
      <rPr>
        <b val="true"/>
        <sz val="10"/>
        <rFont val="Malgun Gothic"/>
        <family val="0"/>
        <charset val="1"/>
      </rPr>
      <t xml:space="preserve">·</t>
    </r>
    <r>
      <rPr>
        <b val="true"/>
        <sz val="10"/>
        <rFont val="Apple SD Gothic Neo"/>
        <family val="2"/>
      </rPr>
      <t xml:space="preserve">조퇴</t>
    </r>
  </si>
  <si>
    <t xml:space="preserve">정규 시업 시각 이후 도착 시 분 단위 처리 기준 및 누적 시 페널티 조항</t>
  </si>
  <si>
    <t xml:space="preserve">결근 통보</t>
  </si>
  <si>
    <r>
      <rPr>
        <sz val="10"/>
        <rFont val="Apple SD Gothic Neo"/>
        <family val="2"/>
      </rPr>
      <t xml:space="preserve">당일 유선 연락 원칙 및 증빙</t>
    </r>
    <r>
      <rPr>
        <sz val="10"/>
        <rFont val="Malgun Gothic"/>
        <family val="0"/>
        <charset val="1"/>
      </rPr>
      <t xml:space="preserve">(</t>
    </r>
    <r>
      <rPr>
        <sz val="10"/>
        <rFont val="Apple SD Gothic Neo"/>
        <family val="2"/>
      </rPr>
      <t xml:space="preserve">진단서 등</t>
    </r>
    <r>
      <rPr>
        <sz val="10"/>
        <rFont val="Malgun Gothic"/>
        <family val="0"/>
        <charset val="1"/>
      </rPr>
      <t xml:space="preserve">) </t>
    </r>
    <r>
      <rPr>
        <sz val="10"/>
        <rFont val="Apple SD Gothic Neo"/>
        <family val="2"/>
      </rPr>
      <t xml:space="preserve">제출 시한 설정</t>
    </r>
  </si>
  <si>
    <t xml:space="preserve">사전 연장근로 승인제</t>
  </si>
  <si>
    <t xml:space="preserve">업무 개시 전 업무 필요성과 예상 시간을 적은 승인 요청 필수화</t>
  </si>
  <si>
    <r>
      <rPr>
        <sz val="10"/>
        <rFont val="Apple SD Gothic Neo"/>
        <family val="2"/>
      </rPr>
      <t xml:space="preserve">예</t>
    </r>
    <r>
      <rPr>
        <sz val="10"/>
        <rFont val="Malgun Gothic"/>
        <family val="0"/>
        <charset val="1"/>
      </rPr>
      <t xml:space="preserve">: </t>
    </r>
    <r>
      <rPr>
        <sz val="10"/>
        <rFont val="Apple SD Gothic Neo"/>
        <family val="2"/>
      </rPr>
      <t xml:space="preserve">당일 </t>
    </r>
    <r>
      <rPr>
        <sz val="10"/>
        <rFont val="Malgun Gothic"/>
        <family val="0"/>
        <charset val="1"/>
      </rPr>
      <t xml:space="preserve">17:00 </t>
    </r>
    <r>
      <rPr>
        <sz val="10"/>
        <rFont val="Apple SD Gothic Neo"/>
        <family val="2"/>
      </rPr>
      <t xml:space="preserve">이전 승인</t>
    </r>
  </si>
  <si>
    <t xml:space="preserve">휴일근로 사전 대체</t>
  </si>
  <si>
    <t xml:space="preserve">주말 근무 시 평일 대체 휴일 부여 기준 사전 동의 조항</t>
  </si>
  <si>
    <t xml:space="preserve">연차휴가 신청 시한</t>
  </si>
  <si>
    <r>
      <rPr>
        <sz val="10"/>
        <rFont val="Apple SD Gothic Neo"/>
        <family val="2"/>
      </rPr>
      <t xml:space="preserve">휴가 개시 최소 </t>
    </r>
    <r>
      <rPr>
        <sz val="10"/>
        <rFont val="Malgun Gothic"/>
        <family val="0"/>
        <charset val="1"/>
      </rPr>
      <t xml:space="preserve">3</t>
    </r>
    <r>
      <rPr>
        <sz val="10"/>
        <rFont val="Apple SD Gothic Neo"/>
        <family val="2"/>
      </rPr>
      <t xml:space="preserve">일 전 전산 신청 및 부서장 승인 원칙</t>
    </r>
  </si>
  <si>
    <r>
      <rPr>
        <sz val="10"/>
        <rFont val="Apple SD Gothic Neo"/>
        <family val="2"/>
      </rPr>
      <t xml:space="preserve">예</t>
    </r>
    <r>
      <rPr>
        <sz val="10"/>
        <rFont val="Malgun Gothic"/>
        <family val="0"/>
        <charset val="1"/>
      </rPr>
      <t xml:space="preserve">: 3</t>
    </r>
    <r>
      <rPr>
        <sz val="10"/>
        <rFont val="Apple SD Gothic Neo"/>
        <family val="2"/>
      </rPr>
      <t xml:space="preserve">일 전</t>
    </r>
  </si>
  <si>
    <t xml:space="preserve">퇴근 미체크 소명</t>
  </si>
  <si>
    <r>
      <rPr>
        <sz val="10"/>
        <rFont val="Apple SD Gothic Neo"/>
        <family val="2"/>
      </rPr>
      <t xml:space="preserve">시스템 미체크 시 기본 근로시간 자동 종결 및 </t>
    </r>
    <r>
      <rPr>
        <sz val="10"/>
        <rFont val="Malgun Gothic"/>
        <family val="0"/>
        <charset val="1"/>
      </rPr>
      <t xml:space="preserve">48</t>
    </r>
    <r>
      <rPr>
        <sz val="10"/>
        <rFont val="Apple SD Gothic Neo"/>
        <family val="2"/>
      </rPr>
      <t xml:space="preserve">시간 내 수정 기한</t>
    </r>
  </si>
  <si>
    <r>
      <rPr>
        <sz val="10"/>
        <rFont val="Apple SD Gothic Neo"/>
        <family val="2"/>
      </rPr>
      <t xml:space="preserve">예</t>
    </r>
    <r>
      <rPr>
        <sz val="10"/>
        <rFont val="Malgun Gothic"/>
        <family val="0"/>
        <charset val="1"/>
      </rPr>
      <t xml:space="preserve">: 48</t>
    </r>
    <r>
      <rPr>
        <sz val="10"/>
        <rFont val="Apple SD Gothic Neo"/>
        <family val="2"/>
      </rPr>
      <t xml:space="preserve">시간 이내</t>
    </r>
  </si>
  <si>
    <t xml:space="preserve">허위 기록 처리</t>
  </si>
  <si>
    <t xml:space="preserve">대리 체크 및 고의적 허위 수정 시 적용할 징계 기준</t>
  </si>
  <si>
    <t xml:space="preserve">근태관리 규정 확인서</t>
  </si>
  <si>
    <r>
      <rPr>
        <sz val="10"/>
        <rFont val="Apple SD Gothic Neo"/>
        <family val="2"/>
      </rPr>
      <t xml:space="preserve">위 근태관리 규정을 읽고 내용을 확인했습니다</t>
    </r>
    <r>
      <rPr>
        <sz val="10"/>
        <rFont val="Malgun Gothic"/>
        <family val="0"/>
        <charset val="1"/>
      </rPr>
      <t xml:space="preserve">.</t>
    </r>
  </si>
  <si>
    <r>
      <rPr>
        <sz val="10"/>
        <rFont val="Apple SD Gothic Neo"/>
        <family val="2"/>
      </rPr>
      <t xml:space="preserve">대표자 성명</t>
    </r>
    <r>
      <rPr>
        <sz val="10"/>
        <rFont val="Malgun Gothic"/>
        <family val="0"/>
        <charset val="1"/>
      </rPr>
      <t xml:space="preserve">·</t>
    </r>
    <r>
      <rPr>
        <sz val="10"/>
        <rFont val="Apple SD Gothic Neo"/>
        <family val="2"/>
      </rPr>
      <t xml:space="preserve">서명</t>
    </r>
    <r>
      <rPr>
        <sz val="10"/>
        <rFont val="Malgun Gothic"/>
        <family val="0"/>
        <charset val="1"/>
      </rPr>
      <t xml:space="preserve">:</t>
    </r>
  </si>
  <si>
    <r>
      <rPr>
        <sz val="10"/>
        <rFont val="Apple SD Gothic Neo"/>
        <family val="2"/>
      </rPr>
      <t xml:space="preserve">근로자</t>
    </r>
    <r>
      <rPr>
        <sz val="10"/>
        <rFont val="Malgun Gothic"/>
        <family val="0"/>
        <charset val="1"/>
      </rPr>
      <t xml:space="preserve">(</t>
    </r>
    <r>
      <rPr>
        <sz val="10"/>
        <rFont val="Apple SD Gothic Neo"/>
        <family val="2"/>
      </rPr>
      <t xml:space="preserve">또는 근로자 대표</t>
    </r>
    <r>
      <rPr>
        <sz val="10"/>
        <rFont val="Malgun Gothic"/>
        <family val="0"/>
        <charset val="1"/>
      </rPr>
      <t xml:space="preserve">) </t>
    </r>
    <r>
      <rPr>
        <sz val="10"/>
        <rFont val="Apple SD Gothic Neo"/>
        <family val="2"/>
      </rPr>
      <t xml:space="preserve">성명</t>
    </r>
    <r>
      <rPr>
        <sz val="10"/>
        <rFont val="Malgun Gothic"/>
        <family val="0"/>
        <charset val="1"/>
      </rPr>
      <t xml:space="preserve">·</t>
    </r>
    <r>
      <rPr>
        <sz val="10"/>
        <rFont val="Apple SD Gothic Neo"/>
        <family val="2"/>
      </rPr>
      <t xml:space="preserve">서명</t>
    </r>
    <r>
      <rPr>
        <sz val="10"/>
        <rFont val="Malgun Gothic"/>
        <family val="0"/>
        <charset val="1"/>
      </rPr>
      <t xml:space="preserve">:</t>
    </r>
  </si>
  <si>
    <r>
      <rPr>
        <sz val="10"/>
        <rFont val="Apple SD Gothic Neo"/>
        <family val="2"/>
      </rPr>
      <t xml:space="preserve">작성일 </t>
    </r>
    <r>
      <rPr>
        <sz val="10"/>
        <rFont val="Malgun Gothic"/>
        <family val="0"/>
        <charset val="1"/>
      </rPr>
      <t xml:space="preserve">(yyyy-mm-dd):</t>
    </r>
  </si>
  <si>
    <r>
      <rPr>
        <i val="true"/>
        <sz val="9"/>
        <color rgb="FF7F7F7F"/>
        <rFont val="Apple SD Gothic Neo"/>
        <family val="2"/>
      </rPr>
      <t xml:space="preserve">근로기준법 제</t>
    </r>
    <r>
      <rPr>
        <i val="true"/>
        <sz val="9"/>
        <color rgb="FF7F7F7F"/>
        <rFont val="Malgun Gothic"/>
        <family val="0"/>
        <charset val="1"/>
      </rPr>
      <t xml:space="preserve">93</t>
    </r>
    <r>
      <rPr>
        <i val="true"/>
        <sz val="9"/>
        <color rgb="FF7F7F7F"/>
        <rFont val="Apple SD Gothic Neo"/>
        <family val="2"/>
      </rPr>
      <t xml:space="preserve">조</t>
    </r>
    <r>
      <rPr>
        <i val="true"/>
        <sz val="9"/>
        <color rgb="FF7F7F7F"/>
        <rFont val="Malgun Gothic"/>
        <family val="0"/>
        <charset val="1"/>
      </rPr>
      <t xml:space="preserve">: </t>
    </r>
    <r>
      <rPr>
        <i val="true"/>
        <sz val="9"/>
        <color rgb="FF7F7F7F"/>
        <rFont val="Apple SD Gothic Neo"/>
        <family val="2"/>
      </rPr>
      <t xml:space="preserve">상시 </t>
    </r>
    <r>
      <rPr>
        <i val="true"/>
        <sz val="9"/>
        <color rgb="FF7F7F7F"/>
        <rFont val="Malgun Gothic"/>
        <family val="0"/>
        <charset val="1"/>
      </rPr>
      <t xml:space="preserve">10</t>
    </r>
    <r>
      <rPr>
        <i val="true"/>
        <sz val="9"/>
        <color rgb="FF7F7F7F"/>
        <rFont val="Apple SD Gothic Neo"/>
        <family val="2"/>
      </rPr>
      <t xml:space="preserve">명 이상 사업장은 취업규칙을 작성해 신고해야 합니다</t>
    </r>
    <r>
      <rPr>
        <i val="true"/>
        <sz val="9"/>
        <color rgb="FF7F7F7F"/>
        <rFont val="Malgun Gothic"/>
        <family val="0"/>
        <charset val="1"/>
      </rPr>
      <t xml:space="preserve">. 10</t>
    </r>
    <r>
      <rPr>
        <i val="true"/>
        <sz val="9"/>
        <color rgb="FF7F7F7F"/>
        <rFont val="Apple SD Gothic Neo"/>
        <family val="2"/>
      </rPr>
      <t xml:space="preserve">명 미만도 서면 규정이 있으면 다툼이 줄어듭니다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법정 기준은 고용노동부</t>
    </r>
    <r>
      <rPr>
        <i val="true"/>
        <sz val="9"/>
        <color rgb="FF7F7F7F"/>
        <rFont val="Malgun Gothic"/>
        <family val="0"/>
        <charset val="1"/>
      </rPr>
      <t xml:space="preserve">·law.go.kr</t>
    </r>
    <r>
      <rPr>
        <i val="true"/>
        <sz val="9"/>
        <color rgb="FF7F7F7F"/>
        <rFont val="Apple SD Gothic Neo"/>
        <family val="2"/>
      </rPr>
      <t xml:space="preserve">에서 확인하세요</t>
    </r>
    <r>
      <rPr>
        <i val="true"/>
        <sz val="9"/>
        <color rgb="FF7F7F7F"/>
        <rFont val="Malgun Gothic"/>
        <family val="0"/>
        <charset val="1"/>
      </rPr>
      <t xml:space="preserve">.</t>
    </r>
  </si>
  <si>
    <t xml:space="preserve">사용법</t>
  </si>
  <si>
    <r>
      <rPr>
        <i val="true"/>
        <sz val="11"/>
        <color rgb="FF7F7F7F"/>
        <rFont val="Apple SD Gothic Neo"/>
        <family val="2"/>
      </rPr>
      <t xml:space="preserve">가상 예시 — </t>
    </r>
    <r>
      <rPr>
        <i val="true"/>
        <sz val="11"/>
        <color rgb="FF7F7F7F"/>
        <rFont val="Malgun Gothic"/>
        <family val="0"/>
        <charset val="1"/>
      </rPr>
      <t xml:space="preserve">orova.vn. </t>
    </r>
    <r>
      <rPr>
        <i val="true"/>
        <sz val="11"/>
        <color rgb="FF7F7F7F"/>
        <rFont val="Apple SD Gothic Neo"/>
        <family val="2"/>
      </rPr>
      <t xml:space="preserve">이름</t>
    </r>
    <r>
      <rPr>
        <i val="true"/>
        <sz val="11"/>
        <color rgb="FF7F7F7F"/>
        <rFont val="Malgun Gothic"/>
        <family val="0"/>
        <charset val="1"/>
      </rPr>
      <t xml:space="preserve">·</t>
    </r>
    <r>
      <rPr>
        <i val="true"/>
        <sz val="11"/>
        <color rgb="FF7F7F7F"/>
        <rFont val="Apple SD Gothic Neo"/>
        <family val="2"/>
      </rPr>
      <t xml:space="preserve">사번</t>
    </r>
    <r>
      <rPr>
        <i val="true"/>
        <sz val="11"/>
        <color rgb="FF7F7F7F"/>
        <rFont val="Malgun Gothic"/>
        <family val="0"/>
        <charset val="1"/>
      </rPr>
      <t xml:space="preserve">·</t>
    </r>
    <r>
      <rPr>
        <i val="true"/>
        <sz val="11"/>
        <color rgb="FF7F7F7F"/>
        <rFont val="Apple SD Gothic Neo"/>
        <family val="2"/>
      </rPr>
      <t xml:space="preserve">날짜</t>
    </r>
    <r>
      <rPr>
        <i val="true"/>
        <sz val="11"/>
        <color rgb="FF7F7F7F"/>
        <rFont val="Malgun Gothic"/>
        <family val="0"/>
        <charset val="1"/>
      </rPr>
      <t xml:space="preserve">·</t>
    </r>
    <r>
      <rPr>
        <i val="true"/>
        <sz val="11"/>
        <color rgb="FF7F7F7F"/>
        <rFont val="Apple SD Gothic Neo"/>
        <family val="2"/>
      </rPr>
      <t xml:space="preserve">시간은 실제가 아닙니다</t>
    </r>
    <r>
      <rPr>
        <i val="true"/>
        <sz val="11"/>
        <color rgb="FF7F7F7F"/>
        <rFont val="Malgun Gothic"/>
        <family val="0"/>
        <charset val="1"/>
      </rPr>
      <t xml:space="preserve">.</t>
    </r>
  </si>
  <si>
    <r>
      <rPr>
        <sz val="11"/>
        <rFont val="Malgun Gothic"/>
        <family val="0"/>
        <charset val="1"/>
      </rPr>
      <t xml:space="preserve">1. '</t>
    </r>
    <r>
      <rPr>
        <sz val="11"/>
        <rFont val="Apple SD Gothic Neo"/>
        <family val="2"/>
      </rPr>
      <t xml:space="preserve">직원명부</t>
    </r>
    <r>
      <rPr>
        <sz val="11"/>
        <rFont val="Malgun Gothic"/>
        <family val="0"/>
        <charset val="1"/>
      </rPr>
      <t xml:space="preserve">'</t>
    </r>
    <r>
      <rPr>
        <sz val="11"/>
        <rFont val="Apple SD Gothic Neo"/>
        <family val="2"/>
      </rPr>
      <t xml:space="preserve">에 사번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성명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근무 형태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주 소정근로시간을 적습니다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</si>
  <si>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Malgun Gothic"/>
        <family val="0"/>
        <charset val="1"/>
      </rPr>
      <t xml:space="preserve">2. '</t>
    </r>
    <r>
      <rPr>
        <sz val="11"/>
        <rFont val="Apple SD Gothic Neo"/>
        <family val="2"/>
      </rPr>
      <t xml:space="preserve">출퇴근 기록</t>
    </r>
    <r>
      <rPr>
        <sz val="11"/>
        <rFont val="Malgun Gothic"/>
        <family val="0"/>
        <charset val="1"/>
      </rPr>
      <t xml:space="preserve">'</t>
    </r>
    <r>
      <rPr>
        <sz val="11"/>
        <rFont val="Apple SD Gothic Neo"/>
        <family val="2"/>
      </rPr>
      <t xml:space="preserve">에 직원별로 한 달 날짜를 한 줄씩 넣고 구분</t>
    </r>
    <r>
      <rPr>
        <sz val="11"/>
        <rFont val="Malgun Gothic"/>
        <family val="0"/>
        <charset val="1"/>
      </rPr>
      <t xml:space="preserve">(</t>
    </r>
    <r>
      <rPr>
        <sz val="11"/>
        <rFont val="Apple SD Gothic Neo"/>
        <family val="2"/>
      </rPr>
      <t xml:space="preserve">근무일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휴무일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휴일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연차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결근</t>
    </r>
    <r>
      <rPr>
        <sz val="11"/>
        <rFont val="Malgun Gothic"/>
        <family val="0"/>
        <charset val="1"/>
      </rPr>
      <t xml:space="preserve">)</t>
    </r>
    <r>
      <rPr>
        <sz val="11"/>
        <rFont val="Apple SD Gothic Neo"/>
        <family val="2"/>
      </rPr>
      <t xml:space="preserve">을 고릅니다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</si>
  <si>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Malgun Gothic"/>
        <family val="0"/>
        <charset val="1"/>
      </rPr>
      <t xml:space="preserve">3. </t>
    </r>
    <r>
      <rPr>
        <sz val="11"/>
        <rFont val="Apple SD Gothic Neo"/>
        <family val="2"/>
      </rPr>
      <t xml:space="preserve">출근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퇴근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휴게를 </t>
    </r>
    <r>
      <rPr>
        <sz val="11"/>
        <rFont val="Malgun Gothic"/>
        <family val="0"/>
        <charset val="1"/>
      </rPr>
      <t xml:space="preserve">hh:mm</t>
    </r>
    <r>
      <rPr>
        <sz val="11"/>
        <rFont val="Apple SD Gothic Neo"/>
        <family val="2"/>
      </rPr>
      <t xml:space="preserve">으로 적습니다</t>
    </r>
    <r>
      <rPr>
        <sz val="11"/>
        <rFont val="Malgun Gothic"/>
        <family val="0"/>
        <charset val="1"/>
      </rPr>
      <t xml:space="preserve">. </t>
    </r>
    <r>
      <rPr>
        <sz val="11"/>
        <rFont val="Apple SD Gothic Neo"/>
        <family val="2"/>
      </rPr>
      <t xml:space="preserve">자정 넘어 퇴근하면 </t>
    </r>
    <r>
      <rPr>
        <sz val="11"/>
        <rFont val="Malgun Gothic"/>
        <family val="0"/>
        <charset val="1"/>
      </rPr>
      <t xml:space="preserve">00:30</t>
    </r>
    <r>
      <rPr>
        <sz val="11"/>
        <rFont val="Apple SD Gothic Neo"/>
        <family val="2"/>
      </rPr>
      <t xml:space="preserve">처럼 그대로 적으면 됩니다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</si>
  <si>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Malgun Gothic"/>
        <family val="0"/>
        <charset val="1"/>
      </rPr>
      <t xml:space="preserve">4. 8</t>
    </r>
    <r>
      <rPr>
        <sz val="11"/>
        <rFont val="Apple SD Gothic Neo"/>
        <family val="2"/>
      </rPr>
      <t xml:space="preserve">시간을 넘긴 날은 </t>
    </r>
    <r>
      <rPr>
        <sz val="11"/>
        <rFont val="Malgun Gothic"/>
        <family val="0"/>
        <charset val="1"/>
      </rPr>
      <t xml:space="preserve">'</t>
    </r>
    <r>
      <rPr>
        <sz val="11"/>
        <rFont val="Apple SD Gothic Neo"/>
        <family val="2"/>
      </rPr>
      <t xml:space="preserve">연장 승인</t>
    </r>
    <r>
      <rPr>
        <sz val="11"/>
        <rFont val="Malgun Gothic"/>
        <family val="0"/>
        <charset val="1"/>
      </rPr>
      <t xml:space="preserve">'</t>
    </r>
    <r>
      <rPr>
        <sz val="11"/>
        <rFont val="Apple SD Gothic Neo"/>
        <family val="2"/>
      </rPr>
      <t xml:space="preserve">에 승인</t>
    </r>
    <r>
      <rPr>
        <sz val="11"/>
        <rFont val="Malgun Gothic"/>
        <family val="0"/>
        <charset val="1"/>
      </rPr>
      <t xml:space="preserve">/</t>
    </r>
    <r>
      <rPr>
        <sz val="11"/>
        <rFont val="Apple SD Gothic Neo"/>
        <family val="2"/>
      </rPr>
      <t xml:space="preserve">미승인을 고릅니다</t>
    </r>
    <r>
      <rPr>
        <sz val="11"/>
        <rFont val="Malgun Gothic"/>
        <family val="0"/>
        <charset val="1"/>
      </rPr>
      <t xml:space="preserve">. </t>
    </r>
    <r>
      <rPr>
        <sz val="11"/>
        <rFont val="Apple SD Gothic Neo"/>
        <family val="2"/>
      </rPr>
      <t xml:space="preserve">승인한 시간만 연장으로 셉니다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</si>
  <si>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Malgun Gothic"/>
        <family val="0"/>
        <charset val="1"/>
      </rPr>
      <t xml:space="preserve">5. </t>
    </r>
    <r>
      <rPr>
        <sz val="11"/>
        <rFont val="Apple SD Gothic Neo"/>
        <family val="2"/>
      </rPr>
      <t xml:space="preserve">퇴근을 비워 두면 </t>
    </r>
    <r>
      <rPr>
        <sz val="11"/>
        <rFont val="Malgun Gothic"/>
        <family val="0"/>
        <charset val="1"/>
      </rPr>
      <t xml:space="preserve">'</t>
    </r>
    <r>
      <rPr>
        <sz val="11"/>
        <rFont val="Apple SD Gothic Neo"/>
        <family val="2"/>
      </rPr>
      <t xml:space="preserve">미체크</t>
    </r>
    <r>
      <rPr>
        <sz val="11"/>
        <rFont val="Malgun Gothic"/>
        <family val="0"/>
        <charset val="1"/>
      </rPr>
      <t xml:space="preserve">'</t>
    </r>
    <r>
      <rPr>
        <sz val="11"/>
        <rFont val="Apple SD Gothic Neo"/>
        <family val="2"/>
      </rPr>
      <t xml:space="preserve">로 표시됩니다</t>
    </r>
    <r>
      <rPr>
        <sz val="11"/>
        <rFont val="Malgun Gothic"/>
        <family val="0"/>
        <charset val="1"/>
      </rPr>
      <t xml:space="preserve">. </t>
    </r>
    <r>
      <rPr>
        <sz val="11"/>
        <rFont val="Apple SD Gothic Neo"/>
        <family val="2"/>
      </rPr>
      <t xml:space="preserve">수정 신청을 승인한 뒤 실제 퇴근 시각을 적고 비고에 사유를 남기세요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</si>
  <si>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Malgun Gothic"/>
        <family val="0"/>
        <charset val="1"/>
      </rPr>
      <t xml:space="preserve">6. '</t>
    </r>
    <r>
      <rPr>
        <sz val="11"/>
        <rFont val="Apple SD Gothic Neo"/>
        <family val="2"/>
      </rPr>
      <t xml:space="preserve">근태대장</t>
    </r>
    <r>
      <rPr>
        <sz val="11"/>
        <rFont val="Malgun Gothic"/>
        <family val="0"/>
        <charset val="1"/>
      </rPr>
      <t xml:space="preserve">'</t>
    </r>
    <r>
      <rPr>
        <sz val="11"/>
        <rFont val="Apple SD Gothic Neo"/>
        <family val="2"/>
      </rPr>
      <t xml:space="preserve">의 기준 월</t>
    </r>
    <r>
      <rPr>
        <sz val="11"/>
        <rFont val="Malgun Gothic"/>
        <family val="0"/>
        <charset val="1"/>
      </rPr>
      <t xml:space="preserve">(B2)</t>
    </r>
    <r>
      <rPr>
        <sz val="11"/>
        <rFont val="Apple SD Gothic Neo"/>
        <family val="2"/>
      </rPr>
      <t xml:space="preserve">을 고르면 </t>
    </r>
    <r>
      <rPr>
        <sz val="11"/>
        <rFont val="Malgun Gothic"/>
        <family val="0"/>
        <charset val="1"/>
      </rPr>
      <t xml:space="preserve">8</t>
    </r>
    <r>
      <rPr>
        <sz val="11"/>
        <rFont val="Apple SD Gothic Neo"/>
        <family val="2"/>
      </rPr>
      <t xml:space="preserve">개 컬럼이 자동으로 채워집니다</t>
    </r>
    <r>
      <rPr>
        <sz val="11"/>
        <rFont val="Malgun Gothic"/>
        <family val="0"/>
        <charset val="1"/>
      </rPr>
      <t xml:space="preserve">. </t>
    </r>
    <r>
      <rPr>
        <sz val="11"/>
        <rFont val="Apple SD Gothic Neo"/>
        <family val="2"/>
      </rPr>
      <t xml:space="preserve">날짜는 </t>
    </r>
    <r>
      <rPr>
        <sz val="11"/>
        <rFont val="Malgun Gothic"/>
        <family val="0"/>
        <charset val="1"/>
      </rPr>
      <t xml:space="preserve">yyyy-mm-dd </t>
    </r>
    <r>
      <rPr>
        <sz val="11"/>
        <rFont val="Apple SD Gothic Neo"/>
        <family val="2"/>
      </rPr>
      <t xml:space="preserve">형식입니다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</si>
  <si>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Malgun Gothic"/>
        <family val="0"/>
        <charset val="1"/>
      </rPr>
      <t xml:space="preserve">7. '</t>
    </r>
    <r>
      <rPr>
        <sz val="11"/>
        <rFont val="Apple SD Gothic Neo"/>
        <family val="2"/>
      </rPr>
      <t xml:space="preserve">내보내기 전 점검</t>
    </r>
    <r>
      <rPr>
        <sz val="11"/>
        <rFont val="Malgun Gothic"/>
        <family val="0"/>
        <charset val="1"/>
      </rPr>
      <t xml:space="preserve">'</t>
    </r>
    <r>
      <rPr>
        <sz val="11"/>
        <rFont val="Apple SD Gothic Neo"/>
        <family val="2"/>
      </rPr>
      <t xml:space="preserve">에서 미체크 </t>
    </r>
    <r>
      <rPr>
        <sz val="11"/>
        <rFont val="Malgun Gothic"/>
        <family val="0"/>
        <charset val="1"/>
      </rPr>
      <t xml:space="preserve">0</t>
    </r>
    <r>
      <rPr>
        <sz val="11"/>
        <rFont val="Apple SD Gothic Neo"/>
        <family val="2"/>
      </rPr>
      <t xml:space="preserve">건</t>
    </r>
    <r>
      <rPr>
        <sz val="11"/>
        <rFont val="Malgun Gothic"/>
        <family val="0"/>
        <charset val="1"/>
      </rPr>
      <t xml:space="preserve">, '</t>
    </r>
    <r>
      <rPr>
        <sz val="11"/>
        <rFont val="Apple SD Gothic Neo"/>
        <family val="2"/>
      </rPr>
      <t xml:space="preserve">가능</t>
    </r>
    <r>
      <rPr>
        <sz val="11"/>
        <rFont val="Malgun Gothic"/>
        <family val="0"/>
        <charset val="1"/>
      </rPr>
      <t xml:space="preserve">'</t>
    </r>
    <r>
      <rPr>
        <sz val="11"/>
        <rFont val="Apple SD Gothic Neo"/>
        <family val="2"/>
      </rPr>
      <t xml:space="preserve">을 확인한 뒤 세무대리인에게 보냅니다</t>
    </r>
    <r>
      <rPr>
        <sz val="11"/>
        <rFont val="Malgun Gothic"/>
        <family val="0"/>
        <charset val="1"/>
      </rPr>
      <t xml:space="preserve">. </t>
    </r>
    <r>
      <rPr>
        <sz val="11"/>
        <rFont val="Apple SD Gothic Neo"/>
        <family val="2"/>
      </rPr>
      <t xml:space="preserve">열 이름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순서는 사무소 양식에 맞추세요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</si>
  <si>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Malgun Gothic"/>
        <family val="0"/>
        <charset val="1"/>
      </rPr>
      <t xml:space="preserve">8. '</t>
    </r>
    <r>
      <rPr>
        <sz val="11"/>
        <rFont val="Apple SD Gothic Neo"/>
        <family val="2"/>
      </rPr>
      <t xml:space="preserve">체크리스트</t>
    </r>
    <r>
      <rPr>
        <sz val="11"/>
        <rFont val="Malgun Gothic"/>
        <family val="0"/>
        <charset val="1"/>
      </rPr>
      <t xml:space="preserve">'</t>
    </r>
    <r>
      <rPr>
        <sz val="11"/>
        <rFont val="Apple SD Gothic Neo"/>
        <family val="2"/>
      </rPr>
      <t xml:space="preserve">로 </t>
    </r>
    <r>
      <rPr>
        <sz val="11"/>
        <rFont val="Malgun Gothic"/>
        <family val="0"/>
        <charset val="1"/>
      </rPr>
      <t xml:space="preserve">10</t>
    </r>
    <r>
      <rPr>
        <sz val="11"/>
        <rFont val="Apple SD Gothic Neo"/>
        <family val="2"/>
      </rPr>
      <t xml:space="preserve">대 조항을 정리하고 확인서에 서명을 받습니다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</si>
  <si>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Apple SD Gothic Neo"/>
        <family val="2"/>
      </rPr>
      <t xml:space="preserve">이 파일은 시간만 셉니다</t>
    </r>
    <r>
      <rPr>
        <sz val="11"/>
        <rFont val="Malgun Gothic"/>
        <family val="0"/>
        <charset val="1"/>
      </rPr>
      <t xml:space="preserve">. </t>
    </r>
    <r>
      <rPr>
        <sz val="11"/>
        <rFont val="Apple SD Gothic Neo"/>
        <family val="2"/>
      </rPr>
      <t xml:space="preserve">연장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야간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휴일 가산수당 금액은 급여 계산 단계에서 다룹니다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</si>
  <si>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Apple SD Gothic Neo"/>
        <family val="2"/>
      </rPr>
      <t xml:space="preserve">법정 기준은 고용노동부</t>
    </r>
    <r>
      <rPr>
        <sz val="11"/>
        <rFont val="Malgun Gothic"/>
        <family val="0"/>
        <charset val="1"/>
      </rPr>
      <t xml:space="preserve">·law.go.kr</t>
    </r>
    <r>
      <rPr>
        <sz val="11"/>
        <rFont val="Apple SD Gothic Neo"/>
        <family val="2"/>
      </rPr>
      <t xml:space="preserve">에서 확인하세요 </t>
    </r>
    <r>
      <rPr>
        <sz val="11"/>
        <rFont val="Malgun Gothic"/>
        <family val="0"/>
        <charset val="1"/>
      </rPr>
      <t xml:space="preserve">(</t>
    </r>
    <r>
      <rPr>
        <sz val="11"/>
        <rFont val="Apple SD Gothic Neo"/>
        <family val="2"/>
      </rPr>
      <t xml:space="preserve">근로기준법 제</t>
    </r>
    <r>
      <rPr>
        <sz val="11"/>
        <rFont val="Malgun Gothic"/>
        <family val="0"/>
        <charset val="1"/>
      </rPr>
      <t xml:space="preserve">11</t>
    </r>
    <r>
      <rPr>
        <sz val="11"/>
        <rFont val="Apple SD Gothic Neo"/>
        <family val="2"/>
      </rPr>
      <t xml:space="preserve">조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제</t>
    </r>
    <r>
      <rPr>
        <sz val="11"/>
        <rFont val="Malgun Gothic"/>
        <family val="0"/>
        <charset val="1"/>
      </rPr>
      <t xml:space="preserve">50</t>
    </r>
    <r>
      <rPr>
        <sz val="11"/>
        <rFont val="Apple SD Gothic Neo"/>
        <family val="2"/>
      </rPr>
      <t xml:space="preserve">조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제</t>
    </r>
    <r>
      <rPr>
        <sz val="11"/>
        <rFont val="Malgun Gothic"/>
        <family val="0"/>
        <charset val="1"/>
      </rPr>
      <t xml:space="preserve">54</t>
    </r>
    <r>
      <rPr>
        <sz val="11"/>
        <rFont val="Apple SD Gothic Neo"/>
        <family val="2"/>
      </rPr>
      <t xml:space="preserve">조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제</t>
    </r>
    <r>
      <rPr>
        <sz val="11"/>
        <rFont val="Malgun Gothic"/>
        <family val="0"/>
        <charset val="1"/>
      </rPr>
      <t xml:space="preserve">55</t>
    </r>
    <r>
      <rPr>
        <sz val="11"/>
        <rFont val="Apple SD Gothic Neo"/>
        <family val="2"/>
      </rPr>
      <t xml:space="preserve">조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제</t>
    </r>
    <r>
      <rPr>
        <sz val="11"/>
        <rFont val="Malgun Gothic"/>
        <family val="0"/>
        <charset val="1"/>
      </rPr>
      <t xml:space="preserve">56</t>
    </r>
    <r>
      <rPr>
        <sz val="11"/>
        <rFont val="Apple SD Gothic Neo"/>
        <family val="2"/>
      </rPr>
      <t xml:space="preserve">조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제</t>
    </r>
    <r>
      <rPr>
        <sz val="11"/>
        <rFont val="Malgun Gothic"/>
        <family val="0"/>
        <charset val="1"/>
      </rPr>
      <t xml:space="preserve">60</t>
    </r>
    <r>
      <rPr>
        <sz val="11"/>
        <rFont val="Apple SD Gothic Neo"/>
        <family val="2"/>
      </rPr>
      <t xml:space="preserve">조</t>
    </r>
    <r>
      <rPr>
        <sz val="11"/>
        <rFont val="Malgun Gothic"/>
        <family val="0"/>
        <charset val="1"/>
      </rPr>
      <t xml:space="preserve">).</t>
    </r>
  </si>
  <si>
    <r>
      <rPr>
        <sz val="11"/>
        <rFont val="Apple SD Gothic Neo"/>
        <family val="2"/>
      </rPr>
      <t xml:space="preserve">시트는 비밀번호 없이 잠겨 있습니다 </t>
    </r>
    <r>
      <rPr>
        <sz val="11"/>
        <rFont val="Malgun Gothic"/>
        <family val="0"/>
        <charset val="1"/>
      </rPr>
      <t xml:space="preserve">(</t>
    </r>
    <r>
      <rPr>
        <sz val="11"/>
        <rFont val="Apple SD Gothic Neo"/>
        <family val="2"/>
      </rPr>
      <t xml:space="preserve">검토 </t>
    </r>
    <r>
      <rPr>
        <sz val="11"/>
        <rFont val="Malgun Gothic"/>
        <family val="0"/>
        <charset val="1"/>
      </rPr>
      <t xml:space="preserve">&gt; </t>
    </r>
    <r>
      <rPr>
        <sz val="11"/>
        <rFont val="Apple SD Gothic Neo"/>
        <family val="2"/>
      </rPr>
      <t xml:space="preserve">시트 보호 해제</t>
    </r>
    <r>
      <rPr>
        <sz val="11"/>
        <rFont val="Malgun Gothic"/>
        <family val="0"/>
        <charset val="1"/>
      </rPr>
      <t xml:space="preserve">). </t>
    </r>
    <r>
      <rPr>
        <sz val="11"/>
        <rFont val="Apple SD Gothic Neo"/>
        <family val="2"/>
      </rPr>
      <t xml:space="preserve">수식을 지우지 않도록 노란 칸만 입력하세요</t>
    </r>
    <r>
      <rPr>
        <sz val="11"/>
        <rFont val="Malgun Gothic"/>
        <family val="0"/>
        <charset val="1"/>
      </rPr>
      <t xml:space="preserve">.</t>
    </r>
  </si>
  <si>
    <t xml:space="preserve">구분 목록</t>
  </si>
  <si>
    <r>
      <rPr>
        <sz val="11"/>
        <rFont val="Apple SD Gothic Neo"/>
        <family val="2"/>
      </rPr>
      <t xml:space="preserve">근무일 — 소정근로일</t>
    </r>
    <r>
      <rPr>
        <sz val="11"/>
        <rFont val="Malgun Gothic"/>
        <family val="0"/>
        <charset val="1"/>
      </rPr>
      <t xml:space="preserve">. </t>
    </r>
    <r>
      <rPr>
        <sz val="11"/>
        <rFont val="Apple SD Gothic Neo"/>
        <family val="2"/>
      </rPr>
      <t xml:space="preserve">실출근일수에 셉니다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</si>
  <si>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Apple SD Gothic Neo"/>
        <family val="2"/>
      </rPr>
      <t xml:space="preserve">휴무일 — 근로 의무가 없는 날</t>
    </r>
    <r>
      <rPr>
        <sz val="11"/>
        <rFont val="Malgun Gothic"/>
        <family val="0"/>
        <charset val="1"/>
      </rPr>
      <t xml:space="preserve">(</t>
    </r>
    <r>
      <rPr>
        <sz val="11"/>
        <rFont val="Apple SD Gothic Neo"/>
        <family val="2"/>
      </rPr>
      <t xml:space="preserve">예</t>
    </r>
    <r>
      <rPr>
        <sz val="11"/>
        <rFont val="Malgun Gothic"/>
        <family val="0"/>
        <charset val="1"/>
      </rPr>
      <t xml:space="preserve">: </t>
    </r>
    <r>
      <rPr>
        <sz val="11"/>
        <rFont val="Apple SD Gothic Neo"/>
        <family val="2"/>
      </rPr>
      <t xml:space="preserve">토요일</t>
    </r>
    <r>
      <rPr>
        <sz val="11"/>
        <rFont val="Malgun Gothic"/>
        <family val="0"/>
        <charset val="1"/>
      </rPr>
      <t xml:space="preserve">). </t>
    </r>
    <r>
      <rPr>
        <sz val="11"/>
        <rFont val="Apple SD Gothic Neo"/>
        <family val="2"/>
      </rPr>
      <t xml:space="preserve">승인한 근로는 연장으로 셉니다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</si>
  <si>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Apple SD Gothic Neo"/>
        <family val="2"/>
      </rPr>
      <t xml:space="preserve">휴일 — 주휴일</t>
    </r>
    <r>
      <rPr>
        <sz val="11"/>
        <rFont val="Malgun Gothic"/>
        <family val="0"/>
        <charset val="1"/>
      </rPr>
      <t xml:space="preserve">·</t>
    </r>
    <r>
      <rPr>
        <sz val="11"/>
        <rFont val="Apple SD Gothic Neo"/>
        <family val="2"/>
      </rPr>
      <t xml:space="preserve">공휴일</t>
    </r>
    <r>
      <rPr>
        <sz val="11"/>
        <rFont val="Malgun Gothic"/>
        <family val="0"/>
        <charset val="1"/>
      </rPr>
      <t xml:space="preserve">. </t>
    </r>
    <r>
      <rPr>
        <sz val="11"/>
        <rFont val="Apple SD Gothic Neo"/>
        <family val="2"/>
      </rPr>
      <t xml:space="preserve">근로시간은 휴일근로로 셉니다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</si>
  <si>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Apple SD Gothic Neo"/>
        <family val="2"/>
      </rPr>
      <t xml:space="preserve">연차 — 승인된 유급휴가</t>
    </r>
    <r>
      <rPr>
        <sz val="11"/>
        <rFont val="Malgun Gothic"/>
        <family val="0"/>
        <charset val="1"/>
      </rPr>
      <t xml:space="preserve">. </t>
    </r>
    <r>
      <rPr>
        <sz val="11"/>
        <rFont val="Apple SD Gothic Neo"/>
        <family val="2"/>
      </rPr>
      <t xml:space="preserve">소정근로일수에 포함</t>
    </r>
    <r>
      <rPr>
        <sz val="11"/>
        <rFont val="Malgun Gothic"/>
        <family val="0"/>
        <charset val="1"/>
      </rPr>
      <t xml:space="preserve">, </t>
    </r>
    <r>
      <rPr>
        <sz val="11"/>
        <rFont val="Apple SD Gothic Neo"/>
        <family val="2"/>
      </rPr>
      <t xml:space="preserve">실출근일수에서 제외</t>
    </r>
    <r>
      <rPr>
        <sz val="11"/>
        <rFont val="Malgun Gothic"/>
        <family val="0"/>
        <charset val="1"/>
      </rPr>
      <t xml:space="preserve">.</t>
    </r>
  </si>
  <si>
    <r>
      <rPr>
        <sz val="11"/>
        <rFont val="Apple SD Gothic Neo"/>
        <family val="2"/>
      </rPr>
      <t xml:space="preserve">결근 — 소정근로일에 출근하지 않은 날</t>
    </r>
    <r>
      <rPr>
        <sz val="11"/>
        <rFont val="Malgun Gothic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</si>
</sst>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0\일"/>
    <numFmt numFmtId="167" formatCode="0.0&quot;시간&quot;"/>
    <numFmt numFmtId="168" formatCode="0"/>
    <numFmt numFmtId="169" formatCode="hh:mm"/>
    <numFmt numFmtId="170" formatCode="[h]:mm"/>
  </numFmts>
  <fonts count="20">
    <font>
      <sz val="11"/>
      <color theme="1"/>
      <name val="Apple SD Gothic Neo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pple SD Gothic Neo"/>
      <family val="2"/>
    </font>
    <font>
      <b val="true"/>
      <sz val="14"/>
      <name val="Malgun Gothic"/>
      <family val="0"/>
      <charset val="1"/>
    </font>
    <font>
      <b val="true"/>
      <sz val="11"/>
      <color rgb="FF9C9C9C"/>
      <name val="Apple SD Gothic Neo"/>
      <family val="2"/>
    </font>
    <font>
      <b val="true"/>
      <sz val="11"/>
      <color rgb="FF9C9C9C"/>
      <name val="Malgun Gothic"/>
      <family val="0"/>
      <charset val="1"/>
    </font>
    <font>
      <b val="true"/>
      <sz val="10"/>
      <name val="Apple SD Gothic Neo"/>
      <family val="2"/>
    </font>
    <font>
      <b val="true"/>
      <sz val="10"/>
      <name val="Malgun Gothic"/>
      <family val="0"/>
      <charset val="1"/>
    </font>
    <font>
      <sz val="11"/>
      <color theme="1"/>
      <name val="Calibri"/>
      <family val="2"/>
      <charset val="1"/>
    </font>
    <font>
      <i val="true"/>
      <sz val="9"/>
      <color rgb="FF7F7F7F"/>
      <name val="Apple SD Gothic Neo"/>
      <family val="2"/>
    </font>
    <font>
      <i val="true"/>
      <sz val="9"/>
      <color rgb="FF7F7F7F"/>
      <name val="Malgun Gothic"/>
      <family val="0"/>
      <charset val="1"/>
    </font>
    <font>
      <sz val="11"/>
      <name val="Malgun Gothic"/>
      <family val="0"/>
      <charset val="1"/>
    </font>
    <font>
      <sz val="11"/>
      <name val="Apple SD Gothic Neo"/>
      <family val="2"/>
    </font>
    <font>
      <b val="true"/>
      <sz val="12"/>
      <name val="Apple SD Gothic Neo"/>
      <family val="2"/>
    </font>
    <font>
      <sz val="10"/>
      <name val="Apple SD Gothic Neo"/>
      <family val="2"/>
    </font>
    <font>
      <sz val="10"/>
      <name val="Malgun Gothic"/>
      <family val="0"/>
      <charset val="1"/>
    </font>
    <font>
      <i val="true"/>
      <sz val="11"/>
      <color rgb="FF7F7F7F"/>
      <name val="Apple SD Gothic Neo"/>
      <family val="2"/>
    </font>
    <font>
      <i val="true"/>
      <sz val="11"/>
      <color rgb="FF7F7F7F"/>
      <name val="Malgun Gothic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F3F4F6"/>
        <bgColor rgb="FFEEF2F7"/>
      </patternFill>
    </fill>
    <fill>
      <patternFill patternType="solid">
        <fgColor rgb="FFEAECEF"/>
        <bgColor rgb="FFEEF2F7"/>
      </patternFill>
    </fill>
    <fill>
      <patternFill patternType="solid">
        <fgColor rgb="FFEEF2F7"/>
        <bgColor rgb="FFF3F4F6"/>
      </patternFill>
    </fill>
    <fill>
      <patternFill patternType="solid">
        <fgColor rgb="FFDDE3EA"/>
        <bgColor rgb="FFD9DDE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/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9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D9DDE3"/>
          <bgColor rgb="FF000000"/>
        </patternFill>
      </fill>
    </dxf>
    <dxf>
      <fill>
        <patternFill patternType="solid">
          <fgColor rgb="FFEAECE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DDE3EA"/>
          <bgColor rgb="FF000000"/>
        </patternFill>
      </fill>
    </dxf>
    <dxf>
      <fill>
        <patternFill patternType="solid">
          <fgColor rgb="FFF3F4F6"/>
          <bgColor rgb="FF000000"/>
        </patternFill>
      </fill>
    </dxf>
    <dxf>
      <font>
        <name val="Malgun Gothic"/>
        <charset val="1"/>
        <family val="0"/>
        <color rgb="FF595959"/>
        <sz val="10"/>
      </font>
      <fill>
        <patternFill>
          <bgColor rgb="FFD9DDE3"/>
        </patternFill>
      </fill>
    </dxf>
    <dxf>
      <font>
        <name val="Malgun Gothic"/>
        <charset val="1"/>
        <family val="0"/>
        <b val="1"/>
        <color rgb="FF9C0006"/>
        <sz val="10"/>
      </font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31.94"/>
    <col collapsed="false" customWidth="true" hidden="false" outlineLevel="0" max="2" min="2" style="0" width="10.38"/>
    <col collapsed="false" customWidth="true" hidden="false" outlineLevel="0" max="3" min="3" style="0" width="9.58"/>
    <col collapsed="false" customWidth="true" hidden="false" outlineLevel="0" max="4" min="4" style="0" width="14.37"/>
    <col collapsed="false" customWidth="true" hidden="false" outlineLevel="0" max="7" min="5" style="0" width="10.38"/>
    <col collapsed="false" customWidth="true" hidden="false" outlineLevel="0" max="8" min="8" style="0" width="20.76"/>
  </cols>
  <sheetData>
    <row r="1" customFormat="false" ht="18.65" hidden="false" customHeight="false" outlineLevel="0" collapsed="false">
      <c r="A1" s="1" t="s">
        <v>0</v>
      </c>
      <c r="H1" s="2" t="s">
        <v>1</v>
      </c>
    </row>
    <row r="2" customFormat="false" ht="15" hidden="false" customHeight="false" outlineLevel="0" collapsed="false">
      <c r="A2" s="3" t="s">
        <v>2</v>
      </c>
      <c r="B2" s="4" t="n">
        <v>46327</v>
      </c>
      <c r="C2" s="5" t="s">
        <v>3</v>
      </c>
      <c r="D2" s="6" t="n">
        <f aca="false">EOMONTH(B2,0)</f>
        <v>46356</v>
      </c>
      <c r="E2" s="7" t="s">
        <v>4</v>
      </c>
    </row>
    <row r="4" customFormat="false" ht="30" hidden="false" customHeight="true" outlineLevel="0" collapsed="false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customFormat="false" ht="15" hidden="false" customHeight="false" outlineLevel="0" collapsed="false">
      <c r="A5" s="9" t="str">
        <f aca="false">IF(직원명부!$A$5="","",직원명부!$A$5&amp;" / "&amp;직원명부!$B$5)</f>
        <v>KR-0104 / 김민준</v>
      </c>
      <c r="B5" s="10" t="n">
        <f aca="false">IF(직원명부!$A$5="","",COUNTIFS(R_ID,직원명부!$A$5,R_DATE,"&gt;="&amp;$B$2,R_DATE,"&lt;="&amp;$D$2,R_TYPE,"근무일")+COUNTIFS(R_ID,직원명부!$A$5,R_DATE,"&gt;="&amp;$B$2,R_DATE,"&lt;="&amp;$D$2,R_TYPE,"연차")+COUNTIFS(R_ID,직원명부!$A$5,R_DATE,"&gt;="&amp;$B$2,R_DATE,"&lt;="&amp;$D$2,R_TYPE,"결근"))</f>
        <v>21</v>
      </c>
      <c r="C5" s="10" t="n">
        <f aca="false">IF(직원명부!$A$5="","",SUMPRODUCT((R_ID=직원명부!$A$5)*(R_DATE&gt;=$B$2)*(R_DATE&lt;=$D$2)*(R_TYPE="근무일")*ISNUMBER(R_IN)))</f>
        <v>20</v>
      </c>
      <c r="D5" s="11" t="str">
        <f aca="false">IF(직원명부!$A$5="","",IF(N(직원명부!$D$5)&lt;15,"비대상",IF(COUNTIFS(R_ID,직원명부!$A$5,R_DATE,"&gt;="&amp;$B$2,R_DATE,"&lt;="&amp;$D$2,R_TYPE,"결근")=0,"대상","대상(결근 주 제외)")))</f>
        <v>대상</v>
      </c>
      <c r="E5" s="12" t="n">
        <f aca="false">IF(직원명부!$A$5="","",ROUND(SUMIFS(R_OT,R_ID,직원명부!$A$5,R_DATE,"&gt;="&amp;$B$2,R_DATE,"&lt;="&amp;$D$2)*24,2))</f>
        <v>8.5</v>
      </c>
      <c r="F5" s="12" t="n">
        <f aca="false">IF(직원명부!$A$5="","",ROUND(SUMIFS(R_NIGHT,R_ID,직원명부!$A$5,R_DATE,"&gt;="&amp;$B$2,R_DATE,"&lt;="&amp;$D$2)*24,2))</f>
        <v>3</v>
      </c>
      <c r="G5" s="12" t="n">
        <f aca="false">IF(직원명부!$A$5="","",ROUND(SUMIFS(R_HOL,R_ID,직원명부!$A$5,R_DATE,"&gt;="&amp;$B$2,R_DATE,"&lt;="&amp;$D$2)*24,2))</f>
        <v>4</v>
      </c>
      <c r="H5" s="9" t="str">
        <f aca="false">IF(직원명부!$A$5="","","연차 "&amp;COUNTIFS(R_ID,직원명부!$A$5,R_DATE,"&gt;="&amp;$B$2,R_DATE,"&lt;="&amp;$D$2,R_TYPE,"연차")&amp;"일 사용 / 결근 "&amp;COUNTIFS(R_ID,직원명부!$A$5,R_DATE,"&gt;="&amp;$B$2,R_DATE,"&lt;="&amp;$D$2,R_TYPE,"결근")&amp;"일")</f>
        <v>연차 1일 사용 / 결근 0일</v>
      </c>
    </row>
    <row r="6" customFormat="false" ht="15" hidden="false" customHeight="false" outlineLevel="0" collapsed="false">
      <c r="A6" s="9" t="str">
        <f aca="false">IF(직원명부!$A$6="","",직원명부!$A$6&amp;" / "&amp;직원명부!$B$6)</f>
        <v>KR-0107 / 이서연</v>
      </c>
      <c r="B6" s="10" t="n">
        <f aca="false">IF(직원명부!$A$6="","",COUNTIFS(R_ID,직원명부!$A$6,R_DATE,"&gt;="&amp;$B$2,R_DATE,"&lt;="&amp;$D$2,R_TYPE,"근무일")+COUNTIFS(R_ID,직원명부!$A$6,R_DATE,"&gt;="&amp;$B$2,R_DATE,"&lt;="&amp;$D$2,R_TYPE,"연차")+COUNTIFS(R_ID,직원명부!$A$6,R_DATE,"&gt;="&amp;$B$2,R_DATE,"&lt;="&amp;$D$2,R_TYPE,"결근"))</f>
        <v>21</v>
      </c>
      <c r="C6" s="10" t="n">
        <f aca="false">IF(직원명부!$A$6="","",SUMPRODUCT((R_ID=직원명부!$A$6)*(R_DATE&gt;=$B$2)*(R_DATE&lt;=$D$2)*(R_TYPE="근무일")*ISNUMBER(R_IN)))</f>
        <v>20</v>
      </c>
      <c r="D6" s="11" t="str">
        <f aca="false">IF(직원명부!$A$6="","",IF(N(직원명부!$D$6)&lt;15,"비대상",IF(COUNTIFS(R_ID,직원명부!$A$6,R_DATE,"&gt;="&amp;$B$2,R_DATE,"&lt;="&amp;$D$2,R_TYPE,"결근")=0,"대상","대상(결근 주 제외)")))</f>
        <v>대상(결근 주 제외)</v>
      </c>
      <c r="E6" s="12" t="n">
        <f aca="false">IF(직원명부!$A$6="","",ROUND(SUMIFS(R_OT,R_ID,직원명부!$A$6,R_DATE,"&gt;="&amp;$B$2,R_DATE,"&lt;="&amp;$D$2)*24,2))</f>
        <v>1.5</v>
      </c>
      <c r="F6" s="12" t="n">
        <f aca="false">IF(직원명부!$A$6="","",ROUND(SUMIFS(R_NIGHT,R_ID,직원명부!$A$6,R_DATE,"&gt;="&amp;$B$2,R_DATE,"&lt;="&amp;$D$2)*24,2))</f>
        <v>2.5</v>
      </c>
      <c r="G6" s="12" t="n">
        <f aca="false">IF(직원명부!$A$6="","",ROUND(SUMIFS(R_HOL,R_ID,직원명부!$A$6,R_DATE,"&gt;="&amp;$B$2,R_DATE,"&lt;="&amp;$D$2)*24,2))</f>
        <v>0</v>
      </c>
      <c r="H6" s="9" t="str">
        <f aca="false">IF(직원명부!$A$6="","","연차 "&amp;COUNTIFS(R_ID,직원명부!$A$6,R_DATE,"&gt;="&amp;$B$2,R_DATE,"&lt;="&amp;$D$2,R_TYPE,"연차")&amp;"일 사용 / 결근 "&amp;COUNTIFS(R_ID,직원명부!$A$6,R_DATE,"&gt;="&amp;$B$2,R_DATE,"&lt;="&amp;$D$2,R_TYPE,"결근")&amp;"일")</f>
        <v>연차 0일 사용 / 결근 1일</v>
      </c>
    </row>
    <row r="7" customFormat="false" ht="15" hidden="false" customHeight="false" outlineLevel="0" collapsed="false">
      <c r="A7" s="9" t="str">
        <f aca="false">IF(직원명부!$A$7="","",직원명부!$A$7&amp;" / "&amp;직원명부!$B$7)</f>
        <v>KR-0112 / 박지훈</v>
      </c>
      <c r="B7" s="10" t="n">
        <f aca="false">IF(직원명부!$A$7="","",COUNTIFS(R_ID,직원명부!$A$7,R_DATE,"&gt;="&amp;$B$2,R_DATE,"&lt;="&amp;$D$2,R_TYPE,"근무일")+COUNTIFS(R_ID,직원명부!$A$7,R_DATE,"&gt;="&amp;$B$2,R_DATE,"&lt;="&amp;$D$2,R_TYPE,"연차")+COUNTIFS(R_ID,직원명부!$A$7,R_DATE,"&gt;="&amp;$B$2,R_DATE,"&lt;="&amp;$D$2,R_TYPE,"결근"))</f>
        <v>13</v>
      </c>
      <c r="C7" s="10" t="n">
        <f aca="false">IF(직원명부!$A$7="","",SUMPRODUCT((R_ID=직원명부!$A$7)*(R_DATE&gt;=$B$2)*(R_DATE&lt;=$D$2)*(R_TYPE="근무일")*ISNUMBER(R_IN)))</f>
        <v>13</v>
      </c>
      <c r="D7" s="11" t="str">
        <f aca="false">IF(직원명부!$A$7="","",IF(N(직원명부!$D$7)&lt;15,"비대상",IF(COUNTIFS(R_ID,직원명부!$A$7,R_DATE,"&gt;="&amp;$B$2,R_DATE,"&lt;="&amp;$D$2,R_TYPE,"결근")=0,"대상","대상(결근 주 제외)")))</f>
        <v>비대상</v>
      </c>
      <c r="E7" s="12" t="n">
        <f aca="false">IF(직원명부!$A$7="","",ROUND(SUMIFS(R_OT,R_ID,직원명부!$A$7,R_DATE,"&gt;="&amp;$B$2,R_DATE,"&lt;="&amp;$D$2)*24,2))</f>
        <v>0</v>
      </c>
      <c r="F7" s="12" t="n">
        <f aca="false">IF(직원명부!$A$7="","",ROUND(SUMIFS(R_NIGHT,R_ID,직원명부!$A$7,R_DATE,"&gt;="&amp;$B$2,R_DATE,"&lt;="&amp;$D$2)*24,2))</f>
        <v>0</v>
      </c>
      <c r="G7" s="12" t="n">
        <f aca="false">IF(직원명부!$A$7="","",ROUND(SUMIFS(R_HOL,R_ID,직원명부!$A$7,R_DATE,"&gt;="&amp;$B$2,R_DATE,"&lt;="&amp;$D$2)*24,2))</f>
        <v>0</v>
      </c>
      <c r="H7" s="9" t="str">
        <f aca="false">IF(직원명부!$A$7="","","연차 "&amp;COUNTIFS(R_ID,직원명부!$A$7,R_DATE,"&gt;="&amp;$B$2,R_DATE,"&lt;="&amp;$D$2,R_TYPE,"연차")&amp;"일 사용 / 결근 "&amp;COUNTIFS(R_ID,직원명부!$A$7,R_DATE,"&gt;="&amp;$B$2,R_DATE,"&lt;="&amp;$D$2,R_TYPE,"결근")&amp;"일")</f>
        <v>연차 0일 사용 / 결근 0일</v>
      </c>
    </row>
    <row r="8" customFormat="false" ht="15" hidden="false" customHeight="false" outlineLevel="0" collapsed="false">
      <c r="A8" s="9" t="str">
        <f aca="false">IF(직원명부!$A$8="","",직원명부!$A$8&amp;" / "&amp;직원명부!$B$8)</f>
        <v/>
      </c>
      <c r="B8" s="10" t="str">
        <f aca="false">IF(직원명부!$A$8="","",COUNTIFS(R_ID,직원명부!$A$8,R_DATE,"&gt;="&amp;$B$2,R_DATE,"&lt;="&amp;$D$2,R_TYPE,"근무일")+COUNTIFS(R_ID,직원명부!$A$8,R_DATE,"&gt;="&amp;$B$2,R_DATE,"&lt;="&amp;$D$2,R_TYPE,"연차")+COUNTIFS(R_ID,직원명부!$A$8,R_DATE,"&gt;="&amp;$B$2,R_DATE,"&lt;="&amp;$D$2,R_TYPE,"결근"))</f>
        <v/>
      </c>
      <c r="C8" s="10" t="str">
        <f aca="false">IF(직원명부!$A$8="","",SUMPRODUCT((R_ID=직원명부!$A$8)*(R_DATE&gt;=$B$2)*(R_DATE&lt;=$D$2)*(R_TYPE="근무일")*ISNUMBER(R_IN)))</f>
        <v/>
      </c>
      <c r="D8" s="11" t="str">
        <f aca="false">IF(직원명부!$A$8="","",IF(N(직원명부!$D$8)&lt;15,"비대상",IF(COUNTIFS(R_ID,직원명부!$A$8,R_DATE,"&gt;="&amp;$B$2,R_DATE,"&lt;="&amp;$D$2,R_TYPE,"결근")=0,"대상","대상(결근 주 제외)")))</f>
        <v/>
      </c>
      <c r="E8" s="12" t="str">
        <f aca="false">IF(직원명부!$A$8="","",ROUND(SUMIFS(R_OT,R_ID,직원명부!$A$8,R_DATE,"&gt;="&amp;$B$2,R_DATE,"&lt;="&amp;$D$2)*24,2))</f>
        <v/>
      </c>
      <c r="F8" s="12" t="str">
        <f aca="false">IF(직원명부!$A$8="","",ROUND(SUMIFS(R_NIGHT,R_ID,직원명부!$A$8,R_DATE,"&gt;="&amp;$B$2,R_DATE,"&lt;="&amp;$D$2)*24,2))</f>
        <v/>
      </c>
      <c r="G8" s="12" t="str">
        <f aca="false">IF(직원명부!$A$8="","",ROUND(SUMIFS(R_HOL,R_ID,직원명부!$A$8,R_DATE,"&gt;="&amp;$B$2,R_DATE,"&lt;="&amp;$D$2)*24,2))</f>
        <v/>
      </c>
      <c r="H8" s="9" t="str">
        <f aca="false">IF(직원명부!$A$8="","","연차 "&amp;COUNTIFS(R_ID,직원명부!$A$8,R_DATE,"&gt;="&amp;$B$2,R_DATE,"&lt;="&amp;$D$2,R_TYPE,"연차")&amp;"일 사용 / 결근 "&amp;COUNTIFS(R_ID,직원명부!$A$8,R_DATE,"&gt;="&amp;$B$2,R_DATE,"&lt;="&amp;$D$2,R_TYPE,"결근")&amp;"일")</f>
        <v/>
      </c>
    </row>
    <row r="9" customFormat="false" ht="15" hidden="false" customHeight="false" outlineLevel="0" collapsed="false">
      <c r="A9" s="9" t="str">
        <f aca="false">IF(직원명부!$A$9="","",직원명부!$A$9&amp;" / "&amp;직원명부!$B$9)</f>
        <v/>
      </c>
      <c r="B9" s="10" t="str">
        <f aca="false">IF(직원명부!$A$9="","",COUNTIFS(R_ID,직원명부!$A$9,R_DATE,"&gt;="&amp;$B$2,R_DATE,"&lt;="&amp;$D$2,R_TYPE,"근무일")+COUNTIFS(R_ID,직원명부!$A$9,R_DATE,"&gt;="&amp;$B$2,R_DATE,"&lt;="&amp;$D$2,R_TYPE,"연차")+COUNTIFS(R_ID,직원명부!$A$9,R_DATE,"&gt;="&amp;$B$2,R_DATE,"&lt;="&amp;$D$2,R_TYPE,"결근"))</f>
        <v/>
      </c>
      <c r="C9" s="10" t="str">
        <f aca="false">IF(직원명부!$A$9="","",SUMPRODUCT((R_ID=직원명부!$A$9)*(R_DATE&gt;=$B$2)*(R_DATE&lt;=$D$2)*(R_TYPE="근무일")*ISNUMBER(R_IN)))</f>
        <v/>
      </c>
      <c r="D9" s="11" t="str">
        <f aca="false">IF(직원명부!$A$9="","",IF(N(직원명부!$D$9)&lt;15,"비대상",IF(COUNTIFS(R_ID,직원명부!$A$9,R_DATE,"&gt;="&amp;$B$2,R_DATE,"&lt;="&amp;$D$2,R_TYPE,"결근")=0,"대상","대상(결근 주 제외)")))</f>
        <v/>
      </c>
      <c r="E9" s="12" t="str">
        <f aca="false">IF(직원명부!$A$9="","",ROUND(SUMIFS(R_OT,R_ID,직원명부!$A$9,R_DATE,"&gt;="&amp;$B$2,R_DATE,"&lt;="&amp;$D$2)*24,2))</f>
        <v/>
      </c>
      <c r="F9" s="12" t="str">
        <f aca="false">IF(직원명부!$A$9="","",ROUND(SUMIFS(R_NIGHT,R_ID,직원명부!$A$9,R_DATE,"&gt;="&amp;$B$2,R_DATE,"&lt;="&amp;$D$2)*24,2))</f>
        <v/>
      </c>
      <c r="G9" s="12" t="str">
        <f aca="false">IF(직원명부!$A$9="","",ROUND(SUMIFS(R_HOL,R_ID,직원명부!$A$9,R_DATE,"&gt;="&amp;$B$2,R_DATE,"&lt;="&amp;$D$2)*24,2))</f>
        <v/>
      </c>
      <c r="H9" s="9" t="str">
        <f aca="false">IF(직원명부!$A$9="","","연차 "&amp;COUNTIFS(R_ID,직원명부!$A$9,R_DATE,"&gt;="&amp;$B$2,R_DATE,"&lt;="&amp;$D$2,R_TYPE,"연차")&amp;"일 사용 / 결근 "&amp;COUNTIFS(R_ID,직원명부!$A$9,R_DATE,"&gt;="&amp;$B$2,R_DATE,"&lt;="&amp;$D$2,R_TYPE,"결근")&amp;"일")</f>
        <v/>
      </c>
    </row>
    <row r="10" customFormat="false" ht="15" hidden="false" customHeight="false" outlineLevel="0" collapsed="false">
      <c r="A10" s="9" t="str">
        <f aca="false">IF(직원명부!$A$10="","",직원명부!$A$10&amp;" / "&amp;직원명부!$B$10)</f>
        <v/>
      </c>
      <c r="B10" s="10" t="str">
        <f aca="false">IF(직원명부!$A$10="","",COUNTIFS(R_ID,직원명부!$A$10,R_DATE,"&gt;="&amp;$B$2,R_DATE,"&lt;="&amp;$D$2,R_TYPE,"근무일")+COUNTIFS(R_ID,직원명부!$A$10,R_DATE,"&gt;="&amp;$B$2,R_DATE,"&lt;="&amp;$D$2,R_TYPE,"연차")+COUNTIFS(R_ID,직원명부!$A$10,R_DATE,"&gt;="&amp;$B$2,R_DATE,"&lt;="&amp;$D$2,R_TYPE,"결근"))</f>
        <v/>
      </c>
      <c r="C10" s="10" t="str">
        <f aca="false">IF(직원명부!$A$10="","",SUMPRODUCT((R_ID=직원명부!$A$10)*(R_DATE&gt;=$B$2)*(R_DATE&lt;=$D$2)*(R_TYPE="근무일")*ISNUMBER(R_IN)))</f>
        <v/>
      </c>
      <c r="D10" s="11" t="str">
        <f aca="false">IF(직원명부!$A$10="","",IF(N(직원명부!$D$10)&lt;15,"비대상",IF(COUNTIFS(R_ID,직원명부!$A$10,R_DATE,"&gt;="&amp;$B$2,R_DATE,"&lt;="&amp;$D$2,R_TYPE,"결근")=0,"대상","대상(결근 주 제외)")))</f>
        <v/>
      </c>
      <c r="E10" s="12" t="str">
        <f aca="false">IF(직원명부!$A$10="","",ROUND(SUMIFS(R_OT,R_ID,직원명부!$A$10,R_DATE,"&gt;="&amp;$B$2,R_DATE,"&lt;="&amp;$D$2)*24,2))</f>
        <v/>
      </c>
      <c r="F10" s="12" t="str">
        <f aca="false">IF(직원명부!$A$10="","",ROUND(SUMIFS(R_NIGHT,R_ID,직원명부!$A$10,R_DATE,"&gt;="&amp;$B$2,R_DATE,"&lt;="&amp;$D$2)*24,2))</f>
        <v/>
      </c>
      <c r="G10" s="12" t="str">
        <f aca="false">IF(직원명부!$A$10="","",ROUND(SUMIFS(R_HOL,R_ID,직원명부!$A$10,R_DATE,"&gt;="&amp;$B$2,R_DATE,"&lt;="&amp;$D$2)*24,2))</f>
        <v/>
      </c>
      <c r="H10" s="9" t="str">
        <f aca="false">IF(직원명부!$A$10="","","연차 "&amp;COUNTIFS(R_ID,직원명부!$A$10,R_DATE,"&gt;="&amp;$B$2,R_DATE,"&lt;="&amp;$D$2,R_TYPE,"연차")&amp;"일 사용 / 결근 "&amp;COUNTIFS(R_ID,직원명부!$A$10,R_DATE,"&gt;="&amp;$B$2,R_DATE,"&lt;="&amp;$D$2,R_TYPE,"결근")&amp;"일")</f>
        <v/>
      </c>
    </row>
    <row r="11" customFormat="false" ht="15" hidden="false" customHeight="false" outlineLevel="0" collapsed="false">
      <c r="A11" s="9" t="str">
        <f aca="false">IF(직원명부!$A$11="","",직원명부!$A$11&amp;" / "&amp;직원명부!$B$11)</f>
        <v/>
      </c>
      <c r="B11" s="10" t="str">
        <f aca="false">IF(직원명부!$A$11="","",COUNTIFS(R_ID,직원명부!$A$11,R_DATE,"&gt;="&amp;$B$2,R_DATE,"&lt;="&amp;$D$2,R_TYPE,"근무일")+COUNTIFS(R_ID,직원명부!$A$11,R_DATE,"&gt;="&amp;$B$2,R_DATE,"&lt;="&amp;$D$2,R_TYPE,"연차")+COUNTIFS(R_ID,직원명부!$A$11,R_DATE,"&gt;="&amp;$B$2,R_DATE,"&lt;="&amp;$D$2,R_TYPE,"결근"))</f>
        <v/>
      </c>
      <c r="C11" s="10" t="str">
        <f aca="false">IF(직원명부!$A$11="","",SUMPRODUCT((R_ID=직원명부!$A$11)*(R_DATE&gt;=$B$2)*(R_DATE&lt;=$D$2)*(R_TYPE="근무일")*ISNUMBER(R_IN)))</f>
        <v/>
      </c>
      <c r="D11" s="11" t="str">
        <f aca="false">IF(직원명부!$A$11="","",IF(N(직원명부!$D$11)&lt;15,"비대상",IF(COUNTIFS(R_ID,직원명부!$A$11,R_DATE,"&gt;="&amp;$B$2,R_DATE,"&lt;="&amp;$D$2,R_TYPE,"결근")=0,"대상","대상(결근 주 제외)")))</f>
        <v/>
      </c>
      <c r="E11" s="12" t="str">
        <f aca="false">IF(직원명부!$A$11="","",ROUND(SUMIFS(R_OT,R_ID,직원명부!$A$11,R_DATE,"&gt;="&amp;$B$2,R_DATE,"&lt;="&amp;$D$2)*24,2))</f>
        <v/>
      </c>
      <c r="F11" s="12" t="str">
        <f aca="false">IF(직원명부!$A$11="","",ROUND(SUMIFS(R_NIGHT,R_ID,직원명부!$A$11,R_DATE,"&gt;="&amp;$B$2,R_DATE,"&lt;="&amp;$D$2)*24,2))</f>
        <v/>
      </c>
      <c r="G11" s="12" t="str">
        <f aca="false">IF(직원명부!$A$11="","",ROUND(SUMIFS(R_HOL,R_ID,직원명부!$A$11,R_DATE,"&gt;="&amp;$B$2,R_DATE,"&lt;="&amp;$D$2)*24,2))</f>
        <v/>
      </c>
      <c r="H11" s="9" t="str">
        <f aca="false">IF(직원명부!$A$11="","","연차 "&amp;COUNTIFS(R_ID,직원명부!$A$11,R_DATE,"&gt;="&amp;$B$2,R_DATE,"&lt;="&amp;$D$2,R_TYPE,"연차")&amp;"일 사용 / 결근 "&amp;COUNTIFS(R_ID,직원명부!$A$11,R_DATE,"&gt;="&amp;$B$2,R_DATE,"&lt;="&amp;$D$2,R_TYPE,"결근")&amp;"일")</f>
        <v/>
      </c>
    </row>
    <row r="12" customFormat="false" ht="15" hidden="false" customHeight="false" outlineLevel="0" collapsed="false">
      <c r="A12" s="9" t="str">
        <f aca="false">IF(직원명부!$A$12="","",직원명부!$A$12&amp;" / "&amp;직원명부!$B$12)</f>
        <v/>
      </c>
      <c r="B12" s="10" t="str">
        <f aca="false">IF(직원명부!$A$12="","",COUNTIFS(R_ID,직원명부!$A$12,R_DATE,"&gt;="&amp;$B$2,R_DATE,"&lt;="&amp;$D$2,R_TYPE,"근무일")+COUNTIFS(R_ID,직원명부!$A$12,R_DATE,"&gt;="&amp;$B$2,R_DATE,"&lt;="&amp;$D$2,R_TYPE,"연차")+COUNTIFS(R_ID,직원명부!$A$12,R_DATE,"&gt;="&amp;$B$2,R_DATE,"&lt;="&amp;$D$2,R_TYPE,"결근"))</f>
        <v/>
      </c>
      <c r="C12" s="10" t="str">
        <f aca="false">IF(직원명부!$A$12="","",SUMPRODUCT((R_ID=직원명부!$A$12)*(R_DATE&gt;=$B$2)*(R_DATE&lt;=$D$2)*(R_TYPE="근무일")*ISNUMBER(R_IN)))</f>
        <v/>
      </c>
      <c r="D12" s="11" t="str">
        <f aca="false">IF(직원명부!$A$12="","",IF(N(직원명부!$D$12)&lt;15,"비대상",IF(COUNTIFS(R_ID,직원명부!$A$12,R_DATE,"&gt;="&amp;$B$2,R_DATE,"&lt;="&amp;$D$2,R_TYPE,"결근")=0,"대상","대상(결근 주 제외)")))</f>
        <v/>
      </c>
      <c r="E12" s="12" t="str">
        <f aca="false">IF(직원명부!$A$12="","",ROUND(SUMIFS(R_OT,R_ID,직원명부!$A$12,R_DATE,"&gt;="&amp;$B$2,R_DATE,"&lt;="&amp;$D$2)*24,2))</f>
        <v/>
      </c>
      <c r="F12" s="12" t="str">
        <f aca="false">IF(직원명부!$A$12="","",ROUND(SUMIFS(R_NIGHT,R_ID,직원명부!$A$12,R_DATE,"&gt;="&amp;$B$2,R_DATE,"&lt;="&amp;$D$2)*24,2))</f>
        <v/>
      </c>
      <c r="G12" s="12" t="str">
        <f aca="false">IF(직원명부!$A$12="","",ROUND(SUMIFS(R_HOL,R_ID,직원명부!$A$12,R_DATE,"&gt;="&amp;$B$2,R_DATE,"&lt;="&amp;$D$2)*24,2))</f>
        <v/>
      </c>
      <c r="H12" s="9" t="str">
        <f aca="false">IF(직원명부!$A$12="","","연차 "&amp;COUNTIFS(R_ID,직원명부!$A$12,R_DATE,"&gt;="&amp;$B$2,R_DATE,"&lt;="&amp;$D$2,R_TYPE,"연차")&amp;"일 사용 / 결근 "&amp;COUNTIFS(R_ID,직원명부!$A$12,R_DATE,"&gt;="&amp;$B$2,R_DATE,"&lt;="&amp;$D$2,R_TYPE,"결근")&amp;"일")</f>
        <v/>
      </c>
    </row>
    <row r="14" customFormat="false" ht="15" hidden="false" customHeight="false" outlineLevel="0" collapsed="false">
      <c r="A14" s="13" t="s">
        <v>13</v>
      </c>
    </row>
    <row r="15" customFormat="false" ht="15" hidden="false" customHeight="false" outlineLevel="0" collapsed="false">
      <c r="A15" s="14" t="s">
        <v>14</v>
      </c>
      <c r="B15" s="15" t="n">
        <f aca="false">COUNTIFS(R_WORK,"미체크",R_DATE,"&gt;="&amp;$B$2,R_DATE,"&lt;="&amp;$D$2)</f>
        <v>0</v>
      </c>
    </row>
    <row r="16" customFormat="false" ht="15" hidden="false" customHeight="false" outlineLevel="0" collapsed="false">
      <c r="A16" s="14" t="s">
        <v>15</v>
      </c>
      <c r="B16" s="15" t="n">
        <f aca="false">SUMPRODUCT((R_DATE&gt;=$B$2)*(R_DATE&lt;=$D$2)*(R_TYPE="근무일")*ISNUMBER(R_WORK)*(R_WORK&gt;8/24)*(R_APPR&lt;&gt;"승인"))</f>
        <v>2</v>
      </c>
    </row>
    <row r="17" customFormat="false" ht="15" hidden="false" customHeight="false" outlineLevel="0" collapsed="false">
      <c r="A17" s="14" t="s">
        <v>16</v>
      </c>
      <c r="B17" s="16" t="n">
        <f aca="false">SUM(E5:E12)</f>
        <v>10</v>
      </c>
    </row>
    <row r="18" customFormat="false" ht="15" hidden="false" customHeight="false" outlineLevel="0" collapsed="false">
      <c r="A18" s="14" t="s">
        <v>17</v>
      </c>
      <c r="B18" s="17" t="str">
        <f aca="false">IF(B15=0,"가능","미체크 건부터 확정")</f>
        <v>가능</v>
      </c>
    </row>
    <row r="20" customFormat="false" ht="15" hidden="false" customHeight="false" outlineLevel="0" collapsed="false">
      <c r="A20" s="7" t="s">
        <v>18</v>
      </c>
    </row>
    <row r="21" customFormat="false" ht="15" hidden="false" customHeight="false" outlineLevel="0" collapsed="false">
      <c r="A21" s="7" t="s">
        <v>19</v>
      </c>
    </row>
    <row r="22" customFormat="false" ht="15" hidden="false" customHeight="false" outlineLevel="0" collapsed="false">
      <c r="A22" s="7" t="s">
        <v>20</v>
      </c>
    </row>
    <row r="23" customFormat="false" ht="15" hidden="false" customHeight="false" outlineLevel="0" collapsed="false">
      <c r="A23" s="7" t="s">
        <v>21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7.99"/>
    <col collapsed="false" customWidth="true" hidden="false" outlineLevel="0" max="2" min="2" style="0" width="6.39"/>
    <col collapsed="false" customWidth="true" hidden="false" outlineLevel="0" max="3" min="3" style="0" width="9.58"/>
    <col collapsed="false" customWidth="true" hidden="false" outlineLevel="0" max="4" min="4" style="0" width="4.79"/>
    <col collapsed="false" customWidth="true" hidden="false" outlineLevel="0" max="5" min="5" style="0" width="7.19"/>
    <col collapsed="false" customWidth="true" hidden="false" outlineLevel="0" max="8" min="6" style="0" width="6.39"/>
    <col collapsed="false" customWidth="true" hidden="false" outlineLevel="0" max="10" min="9" style="0" width="7.99"/>
    <col collapsed="false" customWidth="true" hidden="false" outlineLevel="0" max="11" min="11" style="0" width="6.39"/>
    <col collapsed="false" customWidth="true" hidden="false" outlineLevel="0" max="12" min="12" style="0" width="12.78"/>
    <col collapsed="false" customWidth="true" hidden="false" outlineLevel="0" max="13" min="13" style="0" width="7.99"/>
    <col collapsed="false" customWidth="true" hidden="false" outlineLevel="0" max="14" min="14" style="0" width="28.75"/>
  </cols>
  <sheetData>
    <row r="1" customFormat="false" ht="18.65" hidden="false" customHeight="false" outlineLevel="0" collapsed="false">
      <c r="A1" s="1" t="s">
        <v>22</v>
      </c>
      <c r="J1" s="18" t="s">
        <v>1</v>
      </c>
    </row>
    <row r="2" customFormat="false" ht="15" hidden="false" customHeight="false" outlineLevel="0" collapsed="false">
      <c r="A2" s="7" t="s">
        <v>23</v>
      </c>
    </row>
    <row r="3" customFormat="false" ht="15" hidden="false" customHeight="false" outlineLevel="0" collapsed="false">
      <c r="A3" s="7" t="s">
        <v>24</v>
      </c>
    </row>
    <row r="4" customFormat="false" ht="31.5" hidden="false" customHeight="true" outlineLevel="0" collapsed="false">
      <c r="A4" s="8" t="s">
        <v>25</v>
      </c>
      <c r="B4" s="19" t="s">
        <v>26</v>
      </c>
      <c r="C4" s="8" t="s">
        <v>27</v>
      </c>
      <c r="D4" s="19" t="s">
        <v>28</v>
      </c>
      <c r="E4" s="8" t="s">
        <v>29</v>
      </c>
      <c r="F4" s="8" t="s">
        <v>30</v>
      </c>
      <c r="G4" s="8" t="s">
        <v>31</v>
      </c>
      <c r="H4" s="8" t="s">
        <v>32</v>
      </c>
      <c r="I4" s="19" t="s">
        <v>33</v>
      </c>
      <c r="J4" s="8" t="s">
        <v>34</v>
      </c>
      <c r="K4" s="19" t="s">
        <v>35</v>
      </c>
      <c r="L4" s="19" t="s">
        <v>36</v>
      </c>
      <c r="M4" s="19" t="s">
        <v>37</v>
      </c>
      <c r="N4" s="8" t="s">
        <v>38</v>
      </c>
    </row>
    <row r="5" customFormat="false" ht="15" hidden="false" customHeight="false" outlineLevel="0" collapsed="false">
      <c r="A5" s="20" t="s">
        <v>39</v>
      </c>
      <c r="B5" s="21" t="str">
        <f aca="false">IF(A5="","",IFERROR(VLOOKUP(A5,직원명부!$A$5:$B$12,2,0),"?"))</f>
        <v>김민준</v>
      </c>
      <c r="C5" s="22" t="n">
        <v>46327</v>
      </c>
      <c r="D5" s="21" t="str">
        <f aca="false">IF(C5="","",CHOOSE(WEEKDAY(C5),"일","월","화","수","목","금","토"))</f>
        <v>일</v>
      </c>
      <c r="E5" s="23" t="s">
        <v>40</v>
      </c>
      <c r="F5" s="24"/>
      <c r="G5" s="24"/>
      <c r="H5" s="24"/>
      <c r="I5" s="25" t="str">
        <f aca="false">IF(AND(ISNUMBER(F5),ISNUMBER(G5)),(MOD(G5-F5,1)-N(H5)),IF(AND(ISNUMBER(F5),G5=""),"미체크",""))</f>
        <v/>
      </c>
      <c r="J5" s="23"/>
      <c r="K5" s="25" t="str">
        <f aca="false">IF(AND(ISNUMBER(F5),ISNUMBER(G5)),IF(J5="승인",IF(E5="근무일",MAX(0,(MOD(G5-F5,1)-N(H5))-8/24),IF(E5="휴무일",(MOD(G5-F5,1)-N(H5)),0)),0),"")</f>
        <v/>
      </c>
      <c r="L5" s="25" t="str">
        <f aca="false">IF(AND(ISNUMBER(F5),ISNUMBER(G5)),MAX(0,MIN(F5+MOD(G5-F5,1),30/24)-MAX(F5,22/24))+MAX(0,MIN(F5+MOD(G5-F5,1),6/24)-F5),"")</f>
        <v/>
      </c>
      <c r="M5" s="25" t="str">
        <f aca="false">IF(AND(ISNUMBER(F5),ISNUMBER(G5)),IF(E5="휴일",(MOD(G5-F5,1)-N(H5)),0),"")</f>
        <v/>
      </c>
      <c r="N5" s="26" t="s">
        <v>41</v>
      </c>
    </row>
    <row r="6" customFormat="false" ht="15" hidden="false" customHeight="false" outlineLevel="0" collapsed="false">
      <c r="A6" s="20" t="s">
        <v>39</v>
      </c>
      <c r="B6" s="21" t="str">
        <f aca="false">IF(A6="","",IFERROR(VLOOKUP(A6,직원명부!$A$5:$B$12,2,0),"?"))</f>
        <v>김민준</v>
      </c>
      <c r="C6" s="22" t="n">
        <v>46328</v>
      </c>
      <c r="D6" s="21" t="str">
        <f aca="false">IF(C6="","",CHOOSE(WEEKDAY(C6),"일","월","화","수","목","금","토"))</f>
        <v>월</v>
      </c>
      <c r="E6" s="23" t="s">
        <v>42</v>
      </c>
      <c r="F6" s="24" t="n">
        <v>0.375</v>
      </c>
      <c r="G6" s="24" t="n">
        <v>0.75</v>
      </c>
      <c r="H6" s="24" t="n">
        <v>0.0416666666666667</v>
      </c>
      <c r="I6" s="25" t="n">
        <f aca="false">IF(AND(ISNUMBER(F6),ISNUMBER(G6)),(MOD(G6-F6,1)-N(H6)),IF(AND(ISNUMBER(F6),G6=""),"미체크",""))</f>
        <v>0.333333333333333</v>
      </c>
      <c r="J6" s="23"/>
      <c r="K6" s="25" t="n">
        <f aca="false">IF(AND(ISNUMBER(F6),ISNUMBER(G6)),IF(J6="승인",IF(E6="근무일",MAX(0,(MOD(G6-F6,1)-N(H6))-8/24),IF(E6="휴무일",(MOD(G6-F6,1)-N(H6)),0)),0),"")</f>
        <v>0</v>
      </c>
      <c r="L6" s="25" t="n">
        <f aca="false">IF(AND(ISNUMBER(F6),ISNUMBER(G6)),MAX(0,MIN(F6+MOD(G6-F6,1),30/24)-MAX(F6,22/24))+MAX(0,MIN(F6+MOD(G6-F6,1),6/24)-F6),"")</f>
        <v>0</v>
      </c>
      <c r="M6" s="25" t="n">
        <f aca="false">IF(AND(ISNUMBER(F6),ISNUMBER(G6)),IF(E6="휴일",(MOD(G6-F6,1)-N(H6)),0),"")</f>
        <v>0</v>
      </c>
      <c r="N6" s="26"/>
    </row>
    <row r="7" customFormat="false" ht="15" hidden="false" customHeight="false" outlineLevel="0" collapsed="false">
      <c r="A7" s="20" t="s">
        <v>39</v>
      </c>
      <c r="B7" s="21" t="str">
        <f aca="false">IF(A7="","",IFERROR(VLOOKUP(A7,직원명부!$A$5:$B$12,2,0),"?"))</f>
        <v>김민준</v>
      </c>
      <c r="C7" s="22" t="n">
        <v>46329</v>
      </c>
      <c r="D7" s="21" t="str">
        <f aca="false">IF(C7="","",CHOOSE(WEEKDAY(C7),"일","월","화","수","목","금","토"))</f>
        <v>화</v>
      </c>
      <c r="E7" s="23" t="s">
        <v>42</v>
      </c>
      <c r="F7" s="24" t="n">
        <v>0.375</v>
      </c>
      <c r="G7" s="24" t="n">
        <v>0.75</v>
      </c>
      <c r="H7" s="24" t="n">
        <v>0.0416666666666667</v>
      </c>
      <c r="I7" s="25" t="n">
        <f aca="false">IF(AND(ISNUMBER(F7),ISNUMBER(G7)),(MOD(G7-F7,1)-N(H7)),IF(AND(ISNUMBER(F7),G7=""),"미체크",""))</f>
        <v>0.333333333333333</v>
      </c>
      <c r="J7" s="23"/>
      <c r="K7" s="25" t="n">
        <f aca="false">IF(AND(ISNUMBER(F7),ISNUMBER(G7)),IF(J7="승인",IF(E7="근무일",MAX(0,(MOD(G7-F7,1)-N(H7))-8/24),IF(E7="휴무일",(MOD(G7-F7,1)-N(H7)),0)),0),"")</f>
        <v>0</v>
      </c>
      <c r="L7" s="25" t="n">
        <f aca="false">IF(AND(ISNUMBER(F7),ISNUMBER(G7)),MAX(0,MIN(F7+MOD(G7-F7,1),30/24)-MAX(F7,22/24))+MAX(0,MIN(F7+MOD(G7-F7,1),6/24)-F7),"")</f>
        <v>0</v>
      </c>
      <c r="M7" s="25" t="n">
        <f aca="false">IF(AND(ISNUMBER(F7),ISNUMBER(G7)),IF(E7="휴일",(MOD(G7-F7,1)-N(H7)),0),"")</f>
        <v>0</v>
      </c>
      <c r="N7" s="26"/>
    </row>
    <row r="8" customFormat="false" ht="15" hidden="false" customHeight="false" outlineLevel="0" collapsed="false">
      <c r="A8" s="20" t="s">
        <v>39</v>
      </c>
      <c r="B8" s="21" t="str">
        <f aca="false">IF(A8="","",IFERROR(VLOOKUP(A8,직원명부!$A$5:$B$12,2,0),"?"))</f>
        <v>김민준</v>
      </c>
      <c r="C8" s="22" t="n">
        <v>46330</v>
      </c>
      <c r="D8" s="21" t="str">
        <f aca="false">IF(C8="","",CHOOSE(WEEKDAY(C8),"일","월","화","수","목","금","토"))</f>
        <v>수</v>
      </c>
      <c r="E8" s="23" t="s">
        <v>42</v>
      </c>
      <c r="F8" s="24" t="n">
        <v>0.375</v>
      </c>
      <c r="G8" s="24" t="n">
        <v>0.854166666666667</v>
      </c>
      <c r="H8" s="24" t="n">
        <v>0.0416666666666667</v>
      </c>
      <c r="I8" s="25" t="n">
        <f aca="false">IF(AND(ISNUMBER(F8),ISNUMBER(G8)),(MOD(G8-F8,1)-N(H8)),IF(AND(ISNUMBER(F8),G8=""),"미체크",""))</f>
        <v>0.4375</v>
      </c>
      <c r="J8" s="23" t="s">
        <v>43</v>
      </c>
      <c r="K8" s="25" t="n">
        <f aca="false">IF(AND(ISNUMBER(F8),ISNUMBER(G8)),IF(J8="승인",IF(E8="근무일",MAX(0,(MOD(G8-F8,1)-N(H8))-8/24),IF(E8="휴무일",(MOD(G8-F8,1)-N(H8)),0)),0),"")</f>
        <v>0.104166666666667</v>
      </c>
      <c r="L8" s="25" t="n">
        <f aca="false">IF(AND(ISNUMBER(F8),ISNUMBER(G8)),MAX(0,MIN(F8+MOD(G8-F8,1),30/24)-MAX(F8,22/24))+MAX(0,MIN(F8+MOD(G8-F8,1),6/24)-F8),"")</f>
        <v>0</v>
      </c>
      <c r="M8" s="25" t="n">
        <f aca="false">IF(AND(ISNUMBER(F8),ISNUMBER(G8)),IF(E8="휴일",(MOD(G8-F8,1)-N(H8)),0),"")</f>
        <v>0</v>
      </c>
      <c r="N8" s="26" t="s">
        <v>44</v>
      </c>
    </row>
    <row r="9" customFormat="false" ht="15" hidden="false" customHeight="false" outlineLevel="0" collapsed="false">
      <c r="A9" s="20" t="s">
        <v>39</v>
      </c>
      <c r="B9" s="21" t="str">
        <f aca="false">IF(A9="","",IFERROR(VLOOKUP(A9,직원명부!$A$5:$B$12,2,0),"?"))</f>
        <v>김민준</v>
      </c>
      <c r="C9" s="22" t="n">
        <v>46331</v>
      </c>
      <c r="D9" s="21" t="str">
        <f aca="false">IF(C9="","",CHOOSE(WEEKDAY(C9),"일","월","화","수","목","금","토"))</f>
        <v>목</v>
      </c>
      <c r="E9" s="23" t="s">
        <v>42</v>
      </c>
      <c r="F9" s="24" t="n">
        <v>0.375</v>
      </c>
      <c r="G9" s="24" t="n">
        <v>0.75</v>
      </c>
      <c r="H9" s="24" t="n">
        <v>0.0416666666666667</v>
      </c>
      <c r="I9" s="25" t="n">
        <f aca="false">IF(AND(ISNUMBER(F9),ISNUMBER(G9)),(MOD(G9-F9,1)-N(H9)),IF(AND(ISNUMBER(F9),G9=""),"미체크",""))</f>
        <v>0.333333333333333</v>
      </c>
      <c r="J9" s="23"/>
      <c r="K9" s="25" t="n">
        <f aca="false">IF(AND(ISNUMBER(F9),ISNUMBER(G9)),IF(J9="승인",IF(E9="근무일",MAX(0,(MOD(G9-F9,1)-N(H9))-8/24),IF(E9="휴무일",(MOD(G9-F9,1)-N(H9)),0)),0),"")</f>
        <v>0</v>
      </c>
      <c r="L9" s="25" t="n">
        <f aca="false">IF(AND(ISNUMBER(F9),ISNUMBER(G9)),MAX(0,MIN(F9+MOD(G9-F9,1),30/24)-MAX(F9,22/24))+MAX(0,MIN(F9+MOD(G9-F9,1),6/24)-F9),"")</f>
        <v>0</v>
      </c>
      <c r="M9" s="25" t="n">
        <f aca="false">IF(AND(ISNUMBER(F9),ISNUMBER(G9)),IF(E9="휴일",(MOD(G9-F9,1)-N(H9)),0),"")</f>
        <v>0</v>
      </c>
      <c r="N9" s="26"/>
    </row>
    <row r="10" customFormat="false" ht="15" hidden="false" customHeight="false" outlineLevel="0" collapsed="false">
      <c r="A10" s="20" t="s">
        <v>39</v>
      </c>
      <c r="B10" s="21" t="str">
        <f aca="false">IF(A10="","",IFERROR(VLOOKUP(A10,직원명부!$A$5:$B$12,2,0),"?"))</f>
        <v>김민준</v>
      </c>
      <c r="C10" s="22" t="n">
        <v>46332</v>
      </c>
      <c r="D10" s="21" t="str">
        <f aca="false">IF(C10="","",CHOOSE(WEEKDAY(C10),"일","월","화","수","목","금","토"))</f>
        <v>금</v>
      </c>
      <c r="E10" s="23" t="s">
        <v>42</v>
      </c>
      <c r="F10" s="24" t="n">
        <v>0.375</v>
      </c>
      <c r="G10" s="24" t="n">
        <v>0.75</v>
      </c>
      <c r="H10" s="24" t="n">
        <v>0.0416666666666667</v>
      </c>
      <c r="I10" s="25" t="n">
        <f aca="false">IF(AND(ISNUMBER(F10),ISNUMBER(G10)),(MOD(G10-F10,1)-N(H10)),IF(AND(ISNUMBER(F10),G10=""),"미체크",""))</f>
        <v>0.333333333333333</v>
      </c>
      <c r="J10" s="23"/>
      <c r="K10" s="25" t="n">
        <f aca="false">IF(AND(ISNUMBER(F10),ISNUMBER(G10)),IF(J10="승인",IF(E10="근무일",MAX(0,(MOD(G10-F10,1)-N(H10))-8/24),IF(E10="휴무일",(MOD(G10-F10,1)-N(H10)),0)),0),"")</f>
        <v>0</v>
      </c>
      <c r="L10" s="25" t="n">
        <f aca="false">IF(AND(ISNUMBER(F10),ISNUMBER(G10)),MAX(0,MIN(F10+MOD(G10-F10,1),30/24)-MAX(F10,22/24))+MAX(0,MIN(F10+MOD(G10-F10,1),6/24)-F10),"")</f>
        <v>0</v>
      </c>
      <c r="M10" s="25" t="n">
        <f aca="false">IF(AND(ISNUMBER(F10),ISNUMBER(G10)),IF(E10="휴일",(MOD(G10-F10,1)-N(H10)),0),"")</f>
        <v>0</v>
      </c>
      <c r="N10" s="26"/>
    </row>
    <row r="11" customFormat="false" ht="15" hidden="false" customHeight="false" outlineLevel="0" collapsed="false">
      <c r="A11" s="20" t="s">
        <v>39</v>
      </c>
      <c r="B11" s="21" t="str">
        <f aca="false">IF(A11="","",IFERROR(VLOOKUP(A11,직원명부!$A$5:$B$12,2,0),"?"))</f>
        <v>김민준</v>
      </c>
      <c r="C11" s="22" t="n">
        <v>46333</v>
      </c>
      <c r="D11" s="21" t="str">
        <f aca="false">IF(C11="","",CHOOSE(WEEKDAY(C11),"일","월","화","수","목","금","토"))</f>
        <v>토</v>
      </c>
      <c r="E11" s="23" t="s">
        <v>45</v>
      </c>
      <c r="F11" s="24"/>
      <c r="G11" s="24"/>
      <c r="H11" s="24"/>
      <c r="I11" s="25" t="str">
        <f aca="false">IF(AND(ISNUMBER(F11),ISNUMBER(G11)),(MOD(G11-F11,1)-N(H11)),IF(AND(ISNUMBER(F11),G11=""),"미체크",""))</f>
        <v/>
      </c>
      <c r="J11" s="23"/>
      <c r="K11" s="25" t="str">
        <f aca="false">IF(AND(ISNUMBER(F11),ISNUMBER(G11)),IF(J11="승인",IF(E11="근무일",MAX(0,(MOD(G11-F11,1)-N(H11))-8/24),IF(E11="휴무일",(MOD(G11-F11,1)-N(H11)),0)),0),"")</f>
        <v/>
      </c>
      <c r="L11" s="25" t="str">
        <f aca="false">IF(AND(ISNUMBER(F11),ISNUMBER(G11)),MAX(0,MIN(F11+MOD(G11-F11,1),30/24)-MAX(F11,22/24))+MAX(0,MIN(F11+MOD(G11-F11,1),6/24)-F11),"")</f>
        <v/>
      </c>
      <c r="M11" s="25" t="str">
        <f aca="false">IF(AND(ISNUMBER(F11),ISNUMBER(G11)),IF(E11="휴일",(MOD(G11-F11,1)-N(H11)),0),"")</f>
        <v/>
      </c>
      <c r="N11" s="26"/>
    </row>
    <row r="12" customFormat="false" ht="15" hidden="false" customHeight="false" outlineLevel="0" collapsed="false">
      <c r="A12" s="20" t="s">
        <v>39</v>
      </c>
      <c r="B12" s="21" t="str">
        <f aca="false">IF(A12="","",IFERROR(VLOOKUP(A12,직원명부!$A$5:$B$12,2,0),"?"))</f>
        <v>김민준</v>
      </c>
      <c r="C12" s="22" t="n">
        <v>46334</v>
      </c>
      <c r="D12" s="21" t="str">
        <f aca="false">IF(C12="","",CHOOSE(WEEKDAY(C12),"일","월","화","수","목","금","토"))</f>
        <v>일</v>
      </c>
      <c r="E12" s="23" t="s">
        <v>40</v>
      </c>
      <c r="F12" s="24"/>
      <c r="G12" s="24"/>
      <c r="H12" s="24"/>
      <c r="I12" s="25" t="str">
        <f aca="false">IF(AND(ISNUMBER(F12),ISNUMBER(G12)),(MOD(G12-F12,1)-N(H12)),IF(AND(ISNUMBER(F12),G12=""),"미체크",""))</f>
        <v/>
      </c>
      <c r="J12" s="23"/>
      <c r="K12" s="25" t="str">
        <f aca="false">IF(AND(ISNUMBER(F12),ISNUMBER(G12)),IF(J12="승인",IF(E12="근무일",MAX(0,(MOD(G12-F12,1)-N(H12))-8/24),IF(E12="휴무일",(MOD(G12-F12,1)-N(H12)),0)),0),"")</f>
        <v/>
      </c>
      <c r="L12" s="25" t="str">
        <f aca="false">IF(AND(ISNUMBER(F12),ISNUMBER(G12)),MAX(0,MIN(F12+MOD(G12-F12,1),30/24)-MAX(F12,22/24))+MAX(0,MIN(F12+MOD(G12-F12,1),6/24)-F12),"")</f>
        <v/>
      </c>
      <c r="M12" s="25" t="str">
        <f aca="false">IF(AND(ISNUMBER(F12),ISNUMBER(G12)),IF(E12="휴일",(MOD(G12-F12,1)-N(H12)),0),"")</f>
        <v/>
      </c>
      <c r="N12" s="26" t="s">
        <v>41</v>
      </c>
    </row>
    <row r="13" customFormat="false" ht="15" hidden="false" customHeight="false" outlineLevel="0" collapsed="false">
      <c r="A13" s="20" t="s">
        <v>39</v>
      </c>
      <c r="B13" s="21" t="str">
        <f aca="false">IF(A13="","",IFERROR(VLOOKUP(A13,직원명부!$A$5:$B$12,2,0),"?"))</f>
        <v>김민준</v>
      </c>
      <c r="C13" s="22" t="n">
        <v>46335</v>
      </c>
      <c r="D13" s="21" t="str">
        <f aca="false">IF(C13="","",CHOOSE(WEEKDAY(C13),"일","월","화","수","목","금","토"))</f>
        <v>월</v>
      </c>
      <c r="E13" s="23" t="s">
        <v>42</v>
      </c>
      <c r="F13" s="24" t="n">
        <v>0.375</v>
      </c>
      <c r="G13" s="24" t="n">
        <v>0.75</v>
      </c>
      <c r="H13" s="24" t="n">
        <v>0.0416666666666667</v>
      </c>
      <c r="I13" s="25" t="n">
        <f aca="false">IF(AND(ISNUMBER(F13),ISNUMBER(G13)),(MOD(G13-F13,1)-N(H13)),IF(AND(ISNUMBER(F13),G13=""),"미체크",""))</f>
        <v>0.333333333333333</v>
      </c>
      <c r="J13" s="23"/>
      <c r="K13" s="25" t="n">
        <f aca="false">IF(AND(ISNUMBER(F13),ISNUMBER(G13)),IF(J13="승인",IF(E13="근무일",MAX(0,(MOD(G13-F13,1)-N(H13))-8/24),IF(E13="휴무일",(MOD(G13-F13,1)-N(H13)),0)),0),"")</f>
        <v>0</v>
      </c>
      <c r="L13" s="25" t="n">
        <f aca="false">IF(AND(ISNUMBER(F13),ISNUMBER(G13)),MAX(0,MIN(F13+MOD(G13-F13,1),30/24)-MAX(F13,22/24))+MAX(0,MIN(F13+MOD(G13-F13,1),6/24)-F13),"")</f>
        <v>0</v>
      </c>
      <c r="M13" s="25" t="n">
        <f aca="false">IF(AND(ISNUMBER(F13),ISNUMBER(G13)),IF(E13="휴일",(MOD(G13-F13,1)-N(H13)),0),"")</f>
        <v>0</v>
      </c>
      <c r="N13" s="26"/>
    </row>
    <row r="14" customFormat="false" ht="15" hidden="false" customHeight="false" outlineLevel="0" collapsed="false">
      <c r="A14" s="20" t="s">
        <v>39</v>
      </c>
      <c r="B14" s="21" t="str">
        <f aca="false">IF(A14="","",IFERROR(VLOOKUP(A14,직원명부!$A$5:$B$12,2,0),"?"))</f>
        <v>김민준</v>
      </c>
      <c r="C14" s="22" t="n">
        <v>46336</v>
      </c>
      <c r="D14" s="21" t="str">
        <f aca="false">IF(C14="","",CHOOSE(WEEKDAY(C14),"일","월","화","수","목","금","토"))</f>
        <v>화</v>
      </c>
      <c r="E14" s="23" t="s">
        <v>42</v>
      </c>
      <c r="F14" s="24" t="n">
        <v>0.375</v>
      </c>
      <c r="G14" s="24" t="n">
        <v>0.75</v>
      </c>
      <c r="H14" s="24" t="n">
        <v>0.0416666666666667</v>
      </c>
      <c r="I14" s="25" t="n">
        <f aca="false">IF(AND(ISNUMBER(F14),ISNUMBER(G14)),(MOD(G14-F14,1)-N(H14)),IF(AND(ISNUMBER(F14),G14=""),"미체크",""))</f>
        <v>0.333333333333333</v>
      </c>
      <c r="J14" s="23"/>
      <c r="K14" s="25" t="n">
        <f aca="false">IF(AND(ISNUMBER(F14),ISNUMBER(G14)),IF(J14="승인",IF(E14="근무일",MAX(0,(MOD(G14-F14,1)-N(H14))-8/24),IF(E14="휴무일",(MOD(G14-F14,1)-N(H14)),0)),0),"")</f>
        <v>0</v>
      </c>
      <c r="L14" s="25" t="n">
        <f aca="false">IF(AND(ISNUMBER(F14),ISNUMBER(G14)),MAX(0,MIN(F14+MOD(G14-F14,1),30/24)-MAX(F14,22/24))+MAX(0,MIN(F14+MOD(G14-F14,1),6/24)-F14),"")</f>
        <v>0</v>
      </c>
      <c r="M14" s="25" t="n">
        <f aca="false">IF(AND(ISNUMBER(F14),ISNUMBER(G14)),IF(E14="휴일",(MOD(G14-F14,1)-N(H14)),0),"")</f>
        <v>0</v>
      </c>
      <c r="N14" s="26"/>
    </row>
    <row r="15" customFormat="false" ht="15" hidden="false" customHeight="false" outlineLevel="0" collapsed="false">
      <c r="A15" s="20" t="s">
        <v>39</v>
      </c>
      <c r="B15" s="21" t="str">
        <f aca="false">IF(A15="","",IFERROR(VLOOKUP(A15,직원명부!$A$5:$B$12,2,0),"?"))</f>
        <v>김민준</v>
      </c>
      <c r="C15" s="22" t="n">
        <v>46337</v>
      </c>
      <c r="D15" s="21" t="str">
        <f aca="false">IF(C15="","",CHOOSE(WEEKDAY(C15),"일","월","화","수","목","금","토"))</f>
        <v>수</v>
      </c>
      <c r="E15" s="23" t="s">
        <v>42</v>
      </c>
      <c r="F15" s="24" t="n">
        <v>0.375</v>
      </c>
      <c r="G15" s="24" t="n">
        <v>0.875</v>
      </c>
      <c r="H15" s="24" t="n">
        <v>0.0416666666666667</v>
      </c>
      <c r="I15" s="25" t="n">
        <f aca="false">IF(AND(ISNUMBER(F15),ISNUMBER(G15)),(MOD(G15-F15,1)-N(H15)),IF(AND(ISNUMBER(F15),G15=""),"미체크",""))</f>
        <v>0.458333333333333</v>
      </c>
      <c r="J15" s="23" t="s">
        <v>43</v>
      </c>
      <c r="K15" s="25" t="n">
        <f aca="false">IF(AND(ISNUMBER(F15),ISNUMBER(G15)),IF(J15="승인",IF(E15="근무일",MAX(0,(MOD(G15-F15,1)-N(H15))-8/24),IF(E15="휴무일",(MOD(G15-F15,1)-N(H15)),0)),0),"")</f>
        <v>0.125</v>
      </c>
      <c r="L15" s="25" t="n">
        <f aca="false">IF(AND(ISNUMBER(F15),ISNUMBER(G15)),MAX(0,MIN(F15+MOD(G15-F15,1),30/24)-MAX(F15,22/24))+MAX(0,MIN(F15+MOD(G15-F15,1),6/24)-F15),"")</f>
        <v>0</v>
      </c>
      <c r="M15" s="25" t="n">
        <f aca="false">IF(AND(ISNUMBER(F15),ISNUMBER(G15)),IF(E15="휴일",(MOD(G15-F15,1)-N(H15)),0),"")</f>
        <v>0</v>
      </c>
      <c r="N15" s="26" t="s">
        <v>44</v>
      </c>
    </row>
    <row r="16" customFormat="false" ht="15" hidden="false" customHeight="false" outlineLevel="0" collapsed="false">
      <c r="A16" s="20" t="s">
        <v>39</v>
      </c>
      <c r="B16" s="21" t="str">
        <f aca="false">IF(A16="","",IFERROR(VLOOKUP(A16,직원명부!$A$5:$B$12,2,0),"?"))</f>
        <v>김민준</v>
      </c>
      <c r="C16" s="22" t="n">
        <v>46338</v>
      </c>
      <c r="D16" s="21" t="str">
        <f aca="false">IF(C16="","",CHOOSE(WEEKDAY(C16),"일","월","화","수","목","금","토"))</f>
        <v>목</v>
      </c>
      <c r="E16" s="23" t="s">
        <v>42</v>
      </c>
      <c r="F16" s="24" t="n">
        <v>0.375</v>
      </c>
      <c r="G16" s="24" t="n">
        <v>0.75</v>
      </c>
      <c r="H16" s="24" t="n">
        <v>0.0416666666666667</v>
      </c>
      <c r="I16" s="25" t="n">
        <f aca="false">IF(AND(ISNUMBER(F16),ISNUMBER(G16)),(MOD(G16-F16,1)-N(H16)),IF(AND(ISNUMBER(F16),G16=""),"미체크",""))</f>
        <v>0.333333333333333</v>
      </c>
      <c r="J16" s="23"/>
      <c r="K16" s="25" t="n">
        <f aca="false">IF(AND(ISNUMBER(F16),ISNUMBER(G16)),IF(J16="승인",IF(E16="근무일",MAX(0,(MOD(G16-F16,1)-N(H16))-8/24),IF(E16="휴무일",(MOD(G16-F16,1)-N(H16)),0)),0),"")</f>
        <v>0</v>
      </c>
      <c r="L16" s="25" t="n">
        <f aca="false">IF(AND(ISNUMBER(F16),ISNUMBER(G16)),MAX(0,MIN(F16+MOD(G16-F16,1),30/24)-MAX(F16,22/24))+MAX(0,MIN(F16+MOD(G16-F16,1),6/24)-F16),"")</f>
        <v>0</v>
      </c>
      <c r="M16" s="25" t="n">
        <f aca="false">IF(AND(ISNUMBER(F16),ISNUMBER(G16)),IF(E16="휴일",(MOD(G16-F16,1)-N(H16)),0),"")</f>
        <v>0</v>
      </c>
      <c r="N16" s="26"/>
    </row>
    <row r="17" customFormat="false" ht="15" hidden="false" customHeight="false" outlineLevel="0" collapsed="false">
      <c r="A17" s="20" t="s">
        <v>39</v>
      </c>
      <c r="B17" s="21" t="str">
        <f aca="false">IF(A17="","",IFERROR(VLOOKUP(A17,직원명부!$A$5:$B$12,2,0),"?"))</f>
        <v>김민준</v>
      </c>
      <c r="C17" s="22" t="n">
        <v>46339</v>
      </c>
      <c r="D17" s="21" t="str">
        <f aca="false">IF(C17="","",CHOOSE(WEEKDAY(C17),"일","월","화","수","목","금","토"))</f>
        <v>금</v>
      </c>
      <c r="E17" s="23" t="s">
        <v>46</v>
      </c>
      <c r="F17" s="24"/>
      <c r="G17" s="24"/>
      <c r="H17" s="24"/>
      <c r="I17" s="25" t="str">
        <f aca="false">IF(AND(ISNUMBER(F17),ISNUMBER(G17)),(MOD(G17-F17,1)-N(H17)),IF(AND(ISNUMBER(F17),G17=""),"미체크",""))</f>
        <v/>
      </c>
      <c r="J17" s="23"/>
      <c r="K17" s="25" t="str">
        <f aca="false">IF(AND(ISNUMBER(F17),ISNUMBER(G17)),IF(J17="승인",IF(E17="근무일",MAX(0,(MOD(G17-F17,1)-N(H17))-8/24),IF(E17="휴무일",(MOD(G17-F17,1)-N(H17)),0)),0),"")</f>
        <v/>
      </c>
      <c r="L17" s="25" t="str">
        <f aca="false">IF(AND(ISNUMBER(F17),ISNUMBER(G17)),MAX(0,MIN(F17+MOD(G17-F17,1),30/24)-MAX(F17,22/24))+MAX(0,MIN(F17+MOD(G17-F17,1),6/24)-F17),"")</f>
        <v/>
      </c>
      <c r="M17" s="25" t="str">
        <f aca="false">IF(AND(ISNUMBER(F17),ISNUMBER(G17)),IF(E17="휴일",(MOD(G17-F17,1)-N(H17)),0),"")</f>
        <v/>
      </c>
      <c r="N17" s="26" t="s">
        <v>47</v>
      </c>
    </row>
    <row r="18" customFormat="false" ht="15" hidden="false" customHeight="false" outlineLevel="0" collapsed="false">
      <c r="A18" s="20" t="s">
        <v>39</v>
      </c>
      <c r="B18" s="21" t="str">
        <f aca="false">IF(A18="","",IFERROR(VLOOKUP(A18,직원명부!$A$5:$B$12,2,0),"?"))</f>
        <v>김민준</v>
      </c>
      <c r="C18" s="22" t="n">
        <v>46340</v>
      </c>
      <c r="D18" s="21" t="str">
        <f aca="false">IF(C18="","",CHOOSE(WEEKDAY(C18),"일","월","화","수","목","금","토"))</f>
        <v>토</v>
      </c>
      <c r="E18" s="23" t="s">
        <v>45</v>
      </c>
      <c r="F18" s="24"/>
      <c r="G18" s="24"/>
      <c r="H18" s="24"/>
      <c r="I18" s="25" t="str">
        <f aca="false">IF(AND(ISNUMBER(F18),ISNUMBER(G18)),(MOD(G18-F18,1)-N(H18)),IF(AND(ISNUMBER(F18),G18=""),"미체크",""))</f>
        <v/>
      </c>
      <c r="J18" s="23"/>
      <c r="K18" s="25" t="str">
        <f aca="false">IF(AND(ISNUMBER(F18),ISNUMBER(G18)),IF(J18="승인",IF(E18="근무일",MAX(0,(MOD(G18-F18,1)-N(H18))-8/24),IF(E18="휴무일",(MOD(G18-F18,1)-N(H18)),0)),0),"")</f>
        <v/>
      </c>
      <c r="L18" s="25" t="str">
        <f aca="false">IF(AND(ISNUMBER(F18),ISNUMBER(G18)),MAX(0,MIN(F18+MOD(G18-F18,1),30/24)-MAX(F18,22/24))+MAX(0,MIN(F18+MOD(G18-F18,1),6/24)-F18),"")</f>
        <v/>
      </c>
      <c r="M18" s="25" t="str">
        <f aca="false">IF(AND(ISNUMBER(F18),ISNUMBER(G18)),IF(E18="휴일",(MOD(G18-F18,1)-N(H18)),0),"")</f>
        <v/>
      </c>
      <c r="N18" s="26"/>
    </row>
    <row r="19" customFormat="false" ht="15" hidden="false" customHeight="false" outlineLevel="0" collapsed="false">
      <c r="A19" s="20" t="s">
        <v>39</v>
      </c>
      <c r="B19" s="21" t="str">
        <f aca="false">IF(A19="","",IFERROR(VLOOKUP(A19,직원명부!$A$5:$B$12,2,0),"?"))</f>
        <v>김민준</v>
      </c>
      <c r="C19" s="22" t="n">
        <v>46341</v>
      </c>
      <c r="D19" s="21" t="str">
        <f aca="false">IF(C19="","",CHOOSE(WEEKDAY(C19),"일","월","화","수","목","금","토"))</f>
        <v>일</v>
      </c>
      <c r="E19" s="23" t="s">
        <v>40</v>
      </c>
      <c r="F19" s="24" t="n">
        <v>0.541666666666667</v>
      </c>
      <c r="G19" s="24" t="n">
        <v>0.729166666666667</v>
      </c>
      <c r="H19" s="24" t="n">
        <v>0.0208333333333333</v>
      </c>
      <c r="I19" s="25" t="n">
        <f aca="false">IF(AND(ISNUMBER(F19),ISNUMBER(G19)),(MOD(G19-F19,1)-N(H19)),IF(AND(ISNUMBER(F19),G19=""),"미체크",""))</f>
        <v>0.166666666666667</v>
      </c>
      <c r="J19" s="23"/>
      <c r="K19" s="25" t="n">
        <f aca="false">IF(AND(ISNUMBER(F19),ISNUMBER(G19)),IF(J19="승인",IF(E19="근무일",MAX(0,(MOD(G19-F19,1)-N(H19))-8/24),IF(E19="휴무일",(MOD(G19-F19,1)-N(H19)),0)),0),"")</f>
        <v>0</v>
      </c>
      <c r="L19" s="25" t="n">
        <f aca="false">IF(AND(ISNUMBER(F19),ISNUMBER(G19)),MAX(0,MIN(F19+MOD(G19-F19,1),30/24)-MAX(F19,22/24))+MAX(0,MIN(F19+MOD(G19-F19,1),6/24)-F19),"")</f>
        <v>0</v>
      </c>
      <c r="M19" s="25" t="n">
        <f aca="false">IF(AND(ISNUMBER(F19),ISNUMBER(G19)),IF(E19="휴일",(MOD(G19-F19,1)-N(H19)),0),"")</f>
        <v>0.166666666666667</v>
      </c>
      <c r="N19" s="26" t="s">
        <v>48</v>
      </c>
    </row>
    <row r="20" customFormat="false" ht="15" hidden="false" customHeight="false" outlineLevel="0" collapsed="false">
      <c r="A20" s="20" t="s">
        <v>39</v>
      </c>
      <c r="B20" s="21" t="str">
        <f aca="false">IF(A20="","",IFERROR(VLOOKUP(A20,직원명부!$A$5:$B$12,2,0),"?"))</f>
        <v>김민준</v>
      </c>
      <c r="C20" s="22" t="n">
        <v>46342</v>
      </c>
      <c r="D20" s="21" t="str">
        <f aca="false">IF(C20="","",CHOOSE(WEEKDAY(C20),"일","월","화","수","목","금","토"))</f>
        <v>월</v>
      </c>
      <c r="E20" s="23" t="s">
        <v>42</v>
      </c>
      <c r="F20" s="24" t="n">
        <v>0.375</v>
      </c>
      <c r="G20" s="24" t="n">
        <v>0.75</v>
      </c>
      <c r="H20" s="24" t="n">
        <v>0.0416666666666667</v>
      </c>
      <c r="I20" s="25" t="n">
        <f aca="false">IF(AND(ISNUMBER(F20),ISNUMBER(G20)),(MOD(G20-F20,1)-N(H20)),IF(AND(ISNUMBER(F20),G20=""),"미체크",""))</f>
        <v>0.333333333333333</v>
      </c>
      <c r="J20" s="23"/>
      <c r="K20" s="25" t="n">
        <f aca="false">IF(AND(ISNUMBER(F20),ISNUMBER(G20)),IF(J20="승인",IF(E20="근무일",MAX(0,(MOD(G20-F20,1)-N(H20))-8/24),IF(E20="휴무일",(MOD(G20-F20,1)-N(H20)),0)),0),"")</f>
        <v>0</v>
      </c>
      <c r="L20" s="25" t="n">
        <f aca="false">IF(AND(ISNUMBER(F20),ISNUMBER(G20)),MAX(0,MIN(F20+MOD(G20-F20,1),30/24)-MAX(F20,22/24))+MAX(0,MIN(F20+MOD(G20-F20,1),6/24)-F20),"")</f>
        <v>0</v>
      </c>
      <c r="M20" s="25" t="n">
        <f aca="false">IF(AND(ISNUMBER(F20),ISNUMBER(G20)),IF(E20="휴일",(MOD(G20-F20,1)-N(H20)),0),"")</f>
        <v>0</v>
      </c>
      <c r="N20" s="26"/>
    </row>
    <row r="21" customFormat="false" ht="15" hidden="false" customHeight="false" outlineLevel="0" collapsed="false">
      <c r="A21" s="20" t="s">
        <v>39</v>
      </c>
      <c r="B21" s="21" t="str">
        <f aca="false">IF(A21="","",IFERROR(VLOOKUP(A21,직원명부!$A$5:$B$12,2,0),"?"))</f>
        <v>김민준</v>
      </c>
      <c r="C21" s="22" t="n">
        <v>46343</v>
      </c>
      <c r="D21" s="21" t="str">
        <f aca="false">IF(C21="","",CHOOSE(WEEKDAY(C21),"일","월","화","수","목","금","토"))</f>
        <v>화</v>
      </c>
      <c r="E21" s="23" t="s">
        <v>42</v>
      </c>
      <c r="F21" s="24" t="n">
        <v>0.375</v>
      </c>
      <c r="G21" s="24" t="n">
        <v>0.75</v>
      </c>
      <c r="H21" s="24" t="n">
        <v>0.0416666666666667</v>
      </c>
      <c r="I21" s="25" t="n">
        <f aca="false">IF(AND(ISNUMBER(F21),ISNUMBER(G21)),(MOD(G21-F21,1)-N(H21)),IF(AND(ISNUMBER(F21),G21=""),"미체크",""))</f>
        <v>0.333333333333333</v>
      </c>
      <c r="J21" s="23"/>
      <c r="K21" s="25" t="n">
        <f aca="false">IF(AND(ISNUMBER(F21),ISNUMBER(G21)),IF(J21="승인",IF(E21="근무일",MAX(0,(MOD(G21-F21,1)-N(H21))-8/24),IF(E21="휴무일",(MOD(G21-F21,1)-N(H21)),0)),0),"")</f>
        <v>0</v>
      </c>
      <c r="L21" s="25" t="n">
        <f aca="false">IF(AND(ISNUMBER(F21),ISNUMBER(G21)),MAX(0,MIN(F21+MOD(G21-F21,1),30/24)-MAX(F21,22/24))+MAX(0,MIN(F21+MOD(G21-F21,1),6/24)-F21),"")</f>
        <v>0</v>
      </c>
      <c r="M21" s="25" t="n">
        <f aca="false">IF(AND(ISNUMBER(F21),ISNUMBER(G21)),IF(E21="휴일",(MOD(G21-F21,1)-N(H21)),0),"")</f>
        <v>0</v>
      </c>
      <c r="N21" s="26"/>
    </row>
    <row r="22" customFormat="false" ht="15" hidden="false" customHeight="false" outlineLevel="0" collapsed="false">
      <c r="A22" s="20" t="s">
        <v>39</v>
      </c>
      <c r="B22" s="21" t="str">
        <f aca="false">IF(A22="","",IFERROR(VLOOKUP(A22,직원명부!$A$5:$B$12,2,0),"?"))</f>
        <v>김민준</v>
      </c>
      <c r="C22" s="22" t="n">
        <v>46344</v>
      </c>
      <c r="D22" s="21" t="str">
        <f aca="false">IF(C22="","",CHOOSE(WEEKDAY(C22),"일","월","화","수","목","금","토"))</f>
        <v>수</v>
      </c>
      <c r="E22" s="23" t="s">
        <v>42</v>
      </c>
      <c r="F22" s="24" t="n">
        <v>0.375</v>
      </c>
      <c r="G22" s="24" t="n">
        <v>0.777777777777778</v>
      </c>
      <c r="H22" s="24" t="n">
        <v>0.0416666666666667</v>
      </c>
      <c r="I22" s="25" t="n">
        <f aca="false">IF(AND(ISNUMBER(F22),ISNUMBER(G22)),(MOD(G22-F22,1)-N(H22)),IF(AND(ISNUMBER(F22),G22=""),"미체크",""))</f>
        <v>0.361111111111111</v>
      </c>
      <c r="J22" s="23" t="s">
        <v>49</v>
      </c>
      <c r="K22" s="25" t="n">
        <f aca="false">IF(AND(ISNUMBER(F22),ISNUMBER(G22)),IF(J22="승인",IF(E22="근무일",MAX(0,(MOD(G22-F22,1)-N(H22))-8/24),IF(E22="휴무일",(MOD(G22-F22,1)-N(H22)),0)),0),"")</f>
        <v>0</v>
      </c>
      <c r="L22" s="25" t="n">
        <f aca="false">IF(AND(ISNUMBER(F22),ISNUMBER(G22)),MAX(0,MIN(F22+MOD(G22-F22,1),30/24)-MAX(F22,22/24))+MAX(0,MIN(F22+MOD(G22-F22,1),6/24)-F22),"")</f>
        <v>0</v>
      </c>
      <c r="M22" s="25" t="n">
        <f aca="false">IF(AND(ISNUMBER(F22),ISNUMBER(G22)),IF(E22="휴일",(MOD(G22-F22,1)-N(H22)),0),"")</f>
        <v>0</v>
      </c>
      <c r="N22" s="26" t="s">
        <v>50</v>
      </c>
    </row>
    <row r="23" customFormat="false" ht="15" hidden="false" customHeight="false" outlineLevel="0" collapsed="false">
      <c r="A23" s="20" t="s">
        <v>39</v>
      </c>
      <c r="B23" s="21" t="str">
        <f aca="false">IF(A23="","",IFERROR(VLOOKUP(A23,직원명부!$A$5:$B$12,2,0),"?"))</f>
        <v>김민준</v>
      </c>
      <c r="C23" s="22" t="n">
        <v>46345</v>
      </c>
      <c r="D23" s="21" t="str">
        <f aca="false">IF(C23="","",CHOOSE(WEEKDAY(C23),"일","월","화","수","목","금","토"))</f>
        <v>목</v>
      </c>
      <c r="E23" s="23" t="s">
        <v>42</v>
      </c>
      <c r="F23" s="24" t="n">
        <v>0.541666666666667</v>
      </c>
      <c r="G23" s="24" t="n">
        <v>0.958333333333333</v>
      </c>
      <c r="H23" s="24" t="n">
        <v>0.0416666666666667</v>
      </c>
      <c r="I23" s="25" t="n">
        <f aca="false">IF(AND(ISNUMBER(F23),ISNUMBER(G23)),(MOD(G23-F23,1)-N(H23)),IF(AND(ISNUMBER(F23),G23=""),"미체크",""))</f>
        <v>0.375</v>
      </c>
      <c r="J23" s="23" t="s">
        <v>43</v>
      </c>
      <c r="K23" s="25" t="n">
        <f aca="false">IF(AND(ISNUMBER(F23),ISNUMBER(G23)),IF(J23="승인",IF(E23="근무일",MAX(0,(MOD(G23-F23,1)-N(H23))-8/24),IF(E23="휴무일",(MOD(G23-F23,1)-N(H23)),0)),0),"")</f>
        <v>0.0416666666666667</v>
      </c>
      <c r="L23" s="25" t="n">
        <f aca="false">IF(AND(ISNUMBER(F23),ISNUMBER(G23)),MAX(0,MIN(F23+MOD(G23-F23,1),30/24)-MAX(F23,22/24))+MAX(0,MIN(F23+MOD(G23-F23,1),6/24)-F23),"")</f>
        <v>0.0416666666666667</v>
      </c>
      <c r="M23" s="25" t="n">
        <f aca="false">IF(AND(ISNUMBER(F23),ISNUMBER(G23)),IF(E23="휴일",(MOD(G23-F23,1)-N(H23)),0),"")</f>
        <v>0</v>
      </c>
      <c r="N23" s="26" t="s">
        <v>51</v>
      </c>
    </row>
    <row r="24" customFormat="false" ht="15" hidden="false" customHeight="false" outlineLevel="0" collapsed="false">
      <c r="A24" s="20" t="s">
        <v>39</v>
      </c>
      <c r="B24" s="21" t="str">
        <f aca="false">IF(A24="","",IFERROR(VLOOKUP(A24,직원명부!$A$5:$B$12,2,0),"?"))</f>
        <v>김민준</v>
      </c>
      <c r="C24" s="22" t="n">
        <v>46346</v>
      </c>
      <c r="D24" s="21" t="str">
        <f aca="false">IF(C24="","",CHOOSE(WEEKDAY(C24),"일","월","화","수","목","금","토"))</f>
        <v>금</v>
      </c>
      <c r="E24" s="23" t="s">
        <v>42</v>
      </c>
      <c r="F24" s="24" t="n">
        <v>0.375</v>
      </c>
      <c r="G24" s="24" t="n">
        <v>0.753472222222222</v>
      </c>
      <c r="H24" s="24" t="n">
        <v>0.0416666666666667</v>
      </c>
      <c r="I24" s="25" t="n">
        <f aca="false">IF(AND(ISNUMBER(F24),ISNUMBER(G24)),(MOD(G24-F24,1)-N(H24)),IF(AND(ISNUMBER(F24),G24=""),"미체크",""))</f>
        <v>0.336805555555556</v>
      </c>
      <c r="J24" s="23"/>
      <c r="K24" s="25" t="n">
        <f aca="false">IF(AND(ISNUMBER(F24),ISNUMBER(G24)),IF(J24="승인",IF(E24="근무일",MAX(0,(MOD(G24-F24,1)-N(H24))-8/24),IF(E24="휴무일",(MOD(G24-F24,1)-N(H24)),0)),0),"")</f>
        <v>0</v>
      </c>
      <c r="L24" s="25" t="n">
        <f aca="false">IF(AND(ISNUMBER(F24),ISNUMBER(G24)),MAX(0,MIN(F24+MOD(G24-F24,1),30/24)-MAX(F24,22/24))+MAX(0,MIN(F24+MOD(G24-F24,1),6/24)-F24),"")</f>
        <v>0</v>
      </c>
      <c r="M24" s="25" t="n">
        <f aca="false">IF(AND(ISNUMBER(F24),ISNUMBER(G24)),IF(E24="휴일",(MOD(G24-F24,1)-N(H24)),0),"")</f>
        <v>0</v>
      </c>
      <c r="N24" s="26" t="s">
        <v>52</v>
      </c>
    </row>
    <row r="25" customFormat="false" ht="15" hidden="false" customHeight="false" outlineLevel="0" collapsed="false">
      <c r="A25" s="20" t="s">
        <v>39</v>
      </c>
      <c r="B25" s="21" t="str">
        <f aca="false">IF(A25="","",IFERROR(VLOOKUP(A25,직원명부!$A$5:$B$12,2,0),"?"))</f>
        <v>김민준</v>
      </c>
      <c r="C25" s="22" t="n">
        <v>46347</v>
      </c>
      <c r="D25" s="21" t="str">
        <f aca="false">IF(C25="","",CHOOSE(WEEKDAY(C25),"일","월","화","수","목","금","토"))</f>
        <v>토</v>
      </c>
      <c r="E25" s="23" t="s">
        <v>45</v>
      </c>
      <c r="F25" s="24"/>
      <c r="G25" s="24"/>
      <c r="H25" s="24"/>
      <c r="I25" s="25" t="str">
        <f aca="false">IF(AND(ISNUMBER(F25),ISNUMBER(G25)),(MOD(G25-F25,1)-N(H25)),IF(AND(ISNUMBER(F25),G25=""),"미체크",""))</f>
        <v/>
      </c>
      <c r="J25" s="23"/>
      <c r="K25" s="25" t="str">
        <f aca="false">IF(AND(ISNUMBER(F25),ISNUMBER(G25)),IF(J25="승인",IF(E25="근무일",MAX(0,(MOD(G25-F25,1)-N(H25))-8/24),IF(E25="휴무일",(MOD(G25-F25,1)-N(H25)),0)),0),"")</f>
        <v/>
      </c>
      <c r="L25" s="25" t="str">
        <f aca="false">IF(AND(ISNUMBER(F25),ISNUMBER(G25)),MAX(0,MIN(F25+MOD(G25-F25,1),30/24)-MAX(F25,22/24))+MAX(0,MIN(F25+MOD(G25-F25,1),6/24)-F25),"")</f>
        <v/>
      </c>
      <c r="M25" s="25" t="str">
        <f aca="false">IF(AND(ISNUMBER(F25),ISNUMBER(G25)),IF(E25="휴일",(MOD(G25-F25,1)-N(H25)),0),"")</f>
        <v/>
      </c>
      <c r="N25" s="26"/>
    </row>
    <row r="26" customFormat="false" ht="15" hidden="false" customHeight="false" outlineLevel="0" collapsed="false">
      <c r="A26" s="20" t="s">
        <v>39</v>
      </c>
      <c r="B26" s="21" t="str">
        <f aca="false">IF(A26="","",IFERROR(VLOOKUP(A26,직원명부!$A$5:$B$12,2,0),"?"))</f>
        <v>김민준</v>
      </c>
      <c r="C26" s="22" t="n">
        <v>46348</v>
      </c>
      <c r="D26" s="21" t="str">
        <f aca="false">IF(C26="","",CHOOSE(WEEKDAY(C26),"일","월","화","수","목","금","토"))</f>
        <v>일</v>
      </c>
      <c r="E26" s="23" t="s">
        <v>40</v>
      </c>
      <c r="F26" s="24"/>
      <c r="G26" s="24"/>
      <c r="H26" s="24"/>
      <c r="I26" s="25" t="str">
        <f aca="false">IF(AND(ISNUMBER(F26),ISNUMBER(G26)),(MOD(G26-F26,1)-N(H26)),IF(AND(ISNUMBER(F26),G26=""),"미체크",""))</f>
        <v/>
      </c>
      <c r="J26" s="23"/>
      <c r="K26" s="25" t="str">
        <f aca="false">IF(AND(ISNUMBER(F26),ISNUMBER(G26)),IF(J26="승인",IF(E26="근무일",MAX(0,(MOD(G26-F26,1)-N(H26))-8/24),IF(E26="휴무일",(MOD(G26-F26,1)-N(H26)),0)),0),"")</f>
        <v/>
      </c>
      <c r="L26" s="25" t="str">
        <f aca="false">IF(AND(ISNUMBER(F26),ISNUMBER(G26)),MAX(0,MIN(F26+MOD(G26-F26,1),30/24)-MAX(F26,22/24))+MAX(0,MIN(F26+MOD(G26-F26,1),6/24)-F26),"")</f>
        <v/>
      </c>
      <c r="M26" s="25" t="str">
        <f aca="false">IF(AND(ISNUMBER(F26),ISNUMBER(G26)),IF(E26="휴일",(MOD(G26-F26,1)-N(H26)),0),"")</f>
        <v/>
      </c>
      <c r="N26" s="26" t="s">
        <v>41</v>
      </c>
    </row>
    <row r="27" customFormat="false" ht="15" hidden="false" customHeight="false" outlineLevel="0" collapsed="false">
      <c r="A27" s="20" t="s">
        <v>39</v>
      </c>
      <c r="B27" s="21" t="str">
        <f aca="false">IF(A27="","",IFERROR(VLOOKUP(A27,직원명부!$A$5:$B$12,2,0),"?"))</f>
        <v>김민준</v>
      </c>
      <c r="C27" s="22" t="n">
        <v>46349</v>
      </c>
      <c r="D27" s="21" t="str">
        <f aca="false">IF(C27="","",CHOOSE(WEEKDAY(C27),"일","월","화","수","목","금","토"))</f>
        <v>월</v>
      </c>
      <c r="E27" s="23" t="s">
        <v>42</v>
      </c>
      <c r="F27" s="24" t="n">
        <v>0.375</v>
      </c>
      <c r="G27" s="24" t="n">
        <v>0.75</v>
      </c>
      <c r="H27" s="24" t="n">
        <v>0.0416666666666667</v>
      </c>
      <c r="I27" s="25" t="n">
        <f aca="false">IF(AND(ISNUMBER(F27),ISNUMBER(G27)),(MOD(G27-F27,1)-N(H27)),IF(AND(ISNUMBER(F27),G27=""),"미체크",""))</f>
        <v>0.333333333333333</v>
      </c>
      <c r="J27" s="23"/>
      <c r="K27" s="25" t="n">
        <f aca="false">IF(AND(ISNUMBER(F27),ISNUMBER(G27)),IF(J27="승인",IF(E27="근무일",MAX(0,(MOD(G27-F27,1)-N(H27))-8/24),IF(E27="휴무일",(MOD(G27-F27,1)-N(H27)),0)),0),"")</f>
        <v>0</v>
      </c>
      <c r="L27" s="25" t="n">
        <f aca="false">IF(AND(ISNUMBER(F27),ISNUMBER(G27)),MAX(0,MIN(F27+MOD(G27-F27,1),30/24)-MAX(F27,22/24))+MAX(0,MIN(F27+MOD(G27-F27,1),6/24)-F27),"")</f>
        <v>0</v>
      </c>
      <c r="M27" s="25" t="n">
        <f aca="false">IF(AND(ISNUMBER(F27),ISNUMBER(G27)),IF(E27="휴일",(MOD(G27-F27,1)-N(H27)),0),"")</f>
        <v>0</v>
      </c>
      <c r="N27" s="26"/>
    </row>
    <row r="28" customFormat="false" ht="15" hidden="false" customHeight="false" outlineLevel="0" collapsed="false">
      <c r="A28" s="20" t="s">
        <v>39</v>
      </c>
      <c r="B28" s="21" t="str">
        <f aca="false">IF(A28="","",IFERROR(VLOOKUP(A28,직원명부!$A$5:$B$12,2,0),"?"))</f>
        <v>김민준</v>
      </c>
      <c r="C28" s="22" t="n">
        <v>46350</v>
      </c>
      <c r="D28" s="21" t="str">
        <f aca="false">IF(C28="","",CHOOSE(WEEKDAY(C28),"일","월","화","수","목","금","토"))</f>
        <v>화</v>
      </c>
      <c r="E28" s="23" t="s">
        <v>42</v>
      </c>
      <c r="F28" s="24" t="n">
        <v>0.375</v>
      </c>
      <c r="G28" s="24" t="n">
        <v>0.75</v>
      </c>
      <c r="H28" s="24" t="n">
        <v>0.0416666666666667</v>
      </c>
      <c r="I28" s="25" t="n">
        <f aca="false">IF(AND(ISNUMBER(F28),ISNUMBER(G28)),(MOD(G28-F28,1)-N(H28)),IF(AND(ISNUMBER(F28),G28=""),"미체크",""))</f>
        <v>0.333333333333333</v>
      </c>
      <c r="J28" s="23"/>
      <c r="K28" s="25" t="n">
        <f aca="false">IF(AND(ISNUMBER(F28),ISNUMBER(G28)),IF(J28="승인",IF(E28="근무일",MAX(0,(MOD(G28-F28,1)-N(H28))-8/24),IF(E28="휴무일",(MOD(G28-F28,1)-N(H28)),0)),0),"")</f>
        <v>0</v>
      </c>
      <c r="L28" s="25" t="n">
        <f aca="false">IF(AND(ISNUMBER(F28),ISNUMBER(G28)),MAX(0,MIN(F28+MOD(G28-F28,1),30/24)-MAX(F28,22/24))+MAX(0,MIN(F28+MOD(G28-F28,1),6/24)-F28),"")</f>
        <v>0</v>
      </c>
      <c r="M28" s="25" t="n">
        <f aca="false">IF(AND(ISNUMBER(F28),ISNUMBER(G28)),IF(E28="휴일",(MOD(G28-F28,1)-N(H28)),0),"")</f>
        <v>0</v>
      </c>
      <c r="N28" s="26"/>
    </row>
    <row r="29" customFormat="false" ht="15" hidden="false" customHeight="false" outlineLevel="0" collapsed="false">
      <c r="A29" s="20" t="s">
        <v>39</v>
      </c>
      <c r="B29" s="21" t="str">
        <f aca="false">IF(A29="","",IFERROR(VLOOKUP(A29,직원명부!$A$5:$B$12,2,0),"?"))</f>
        <v>김민준</v>
      </c>
      <c r="C29" s="22" t="n">
        <v>46351</v>
      </c>
      <c r="D29" s="21" t="str">
        <f aca="false">IF(C29="","",CHOOSE(WEEKDAY(C29),"일","월","화","수","목","금","토"))</f>
        <v>수</v>
      </c>
      <c r="E29" s="23" t="s">
        <v>42</v>
      </c>
      <c r="F29" s="24" t="n">
        <v>0.583333333333333</v>
      </c>
      <c r="G29" s="24" t="n">
        <v>0</v>
      </c>
      <c r="H29" s="24" t="n">
        <v>0.0416666666666667</v>
      </c>
      <c r="I29" s="25" t="n">
        <f aca="false">IF(AND(ISNUMBER(F29),ISNUMBER(G29)),(MOD(G29-F29,1)-N(H29)),IF(AND(ISNUMBER(F29),G29=""),"미체크",""))</f>
        <v>0.375</v>
      </c>
      <c r="J29" s="23" t="s">
        <v>43</v>
      </c>
      <c r="K29" s="25" t="n">
        <f aca="false">IF(AND(ISNUMBER(F29),ISNUMBER(G29)),IF(J29="승인",IF(E29="근무일",MAX(0,(MOD(G29-F29,1)-N(H29))-8/24),IF(E29="휴무일",(MOD(G29-F29,1)-N(H29)),0)),0),"")</f>
        <v>0.0416666666666667</v>
      </c>
      <c r="L29" s="25" t="n">
        <f aca="false">IF(AND(ISNUMBER(F29),ISNUMBER(G29)),MAX(0,MIN(F29+MOD(G29-F29,1),30/24)-MAX(F29,22/24))+MAX(0,MIN(F29+MOD(G29-F29,1),6/24)-F29),"")</f>
        <v>0.0833333333333333</v>
      </c>
      <c r="M29" s="25" t="n">
        <f aca="false">IF(AND(ISNUMBER(F29),ISNUMBER(G29)),IF(E29="휴일",(MOD(G29-F29,1)-N(H29)),0),"")</f>
        <v>0</v>
      </c>
      <c r="N29" s="26" t="s">
        <v>53</v>
      </c>
    </row>
    <row r="30" customFormat="false" ht="15" hidden="false" customHeight="false" outlineLevel="0" collapsed="false">
      <c r="A30" s="20" t="s">
        <v>39</v>
      </c>
      <c r="B30" s="21" t="str">
        <f aca="false">IF(A30="","",IFERROR(VLOOKUP(A30,직원명부!$A$5:$B$12,2,0),"?"))</f>
        <v>김민준</v>
      </c>
      <c r="C30" s="22" t="n">
        <v>46352</v>
      </c>
      <c r="D30" s="21" t="str">
        <f aca="false">IF(C30="","",CHOOSE(WEEKDAY(C30),"일","월","화","수","목","금","토"))</f>
        <v>목</v>
      </c>
      <c r="E30" s="23" t="s">
        <v>42</v>
      </c>
      <c r="F30" s="24" t="n">
        <v>0.375</v>
      </c>
      <c r="G30" s="24" t="n">
        <v>0.75</v>
      </c>
      <c r="H30" s="24" t="n">
        <v>0.0416666666666667</v>
      </c>
      <c r="I30" s="25" t="n">
        <f aca="false">IF(AND(ISNUMBER(F30),ISNUMBER(G30)),(MOD(G30-F30,1)-N(H30)),IF(AND(ISNUMBER(F30),G30=""),"미체크",""))</f>
        <v>0.333333333333333</v>
      </c>
      <c r="J30" s="23"/>
      <c r="K30" s="25" t="n">
        <f aca="false">IF(AND(ISNUMBER(F30),ISNUMBER(G30)),IF(J30="승인",IF(E30="근무일",MAX(0,(MOD(G30-F30,1)-N(H30))-8/24),IF(E30="휴무일",(MOD(G30-F30,1)-N(H30)),0)),0),"")</f>
        <v>0</v>
      </c>
      <c r="L30" s="25" t="n">
        <f aca="false">IF(AND(ISNUMBER(F30),ISNUMBER(G30)),MAX(0,MIN(F30+MOD(G30-F30,1),30/24)-MAX(F30,22/24))+MAX(0,MIN(F30+MOD(G30-F30,1),6/24)-F30),"")</f>
        <v>0</v>
      </c>
      <c r="M30" s="25" t="n">
        <f aca="false">IF(AND(ISNUMBER(F30),ISNUMBER(G30)),IF(E30="휴일",(MOD(G30-F30,1)-N(H30)),0),"")</f>
        <v>0</v>
      </c>
      <c r="N30" s="26"/>
    </row>
    <row r="31" customFormat="false" ht="15" hidden="false" customHeight="false" outlineLevel="0" collapsed="false">
      <c r="A31" s="20" t="s">
        <v>39</v>
      </c>
      <c r="B31" s="21" t="str">
        <f aca="false">IF(A31="","",IFERROR(VLOOKUP(A31,직원명부!$A$5:$B$12,2,0),"?"))</f>
        <v>김민준</v>
      </c>
      <c r="C31" s="22" t="n">
        <v>46353</v>
      </c>
      <c r="D31" s="21" t="str">
        <f aca="false">IF(C31="","",CHOOSE(WEEKDAY(C31),"일","월","화","수","목","금","토"))</f>
        <v>금</v>
      </c>
      <c r="E31" s="23" t="s">
        <v>42</v>
      </c>
      <c r="F31" s="24" t="n">
        <v>0.375</v>
      </c>
      <c r="G31" s="24" t="n">
        <v>0.791666666666667</v>
      </c>
      <c r="H31" s="24" t="n">
        <v>0.0416666666666667</v>
      </c>
      <c r="I31" s="25" t="n">
        <f aca="false">IF(AND(ISNUMBER(F31),ISNUMBER(G31)),(MOD(G31-F31,1)-N(H31)),IF(AND(ISNUMBER(F31),G31=""),"미체크",""))</f>
        <v>0.375</v>
      </c>
      <c r="J31" s="23" t="s">
        <v>43</v>
      </c>
      <c r="K31" s="25" t="n">
        <f aca="false">IF(AND(ISNUMBER(F31),ISNUMBER(G31)),IF(J31="승인",IF(E31="근무일",MAX(0,(MOD(G31-F31,1)-N(H31))-8/24),IF(E31="휴무일",(MOD(G31-F31,1)-N(H31)),0)),0),"")</f>
        <v>0.0416666666666667</v>
      </c>
      <c r="L31" s="25" t="n">
        <f aca="false">IF(AND(ISNUMBER(F31),ISNUMBER(G31)),MAX(0,MIN(F31+MOD(G31-F31,1),30/24)-MAX(F31,22/24))+MAX(0,MIN(F31+MOD(G31-F31,1),6/24)-F31),"")</f>
        <v>0</v>
      </c>
      <c r="M31" s="25" t="n">
        <f aca="false">IF(AND(ISNUMBER(F31),ISNUMBER(G31)),IF(E31="휴일",(MOD(G31-F31,1)-N(H31)),0),"")</f>
        <v>0</v>
      </c>
      <c r="N31" s="26" t="s">
        <v>44</v>
      </c>
    </row>
    <row r="32" customFormat="false" ht="15" hidden="false" customHeight="false" outlineLevel="0" collapsed="false">
      <c r="A32" s="20" t="s">
        <v>39</v>
      </c>
      <c r="B32" s="21" t="str">
        <f aca="false">IF(A32="","",IFERROR(VLOOKUP(A32,직원명부!$A$5:$B$12,2,0),"?"))</f>
        <v>김민준</v>
      </c>
      <c r="C32" s="22" t="n">
        <v>46354</v>
      </c>
      <c r="D32" s="21" t="str">
        <f aca="false">IF(C32="","",CHOOSE(WEEKDAY(C32),"일","월","화","수","목","금","토"))</f>
        <v>토</v>
      </c>
      <c r="E32" s="23" t="s">
        <v>45</v>
      </c>
      <c r="F32" s="24"/>
      <c r="G32" s="24"/>
      <c r="H32" s="24"/>
      <c r="I32" s="25" t="str">
        <f aca="false">IF(AND(ISNUMBER(F32),ISNUMBER(G32)),(MOD(G32-F32,1)-N(H32)),IF(AND(ISNUMBER(F32),G32=""),"미체크",""))</f>
        <v/>
      </c>
      <c r="J32" s="23"/>
      <c r="K32" s="25" t="str">
        <f aca="false">IF(AND(ISNUMBER(F32),ISNUMBER(G32)),IF(J32="승인",IF(E32="근무일",MAX(0,(MOD(G32-F32,1)-N(H32))-8/24),IF(E32="휴무일",(MOD(G32-F32,1)-N(H32)),0)),0),"")</f>
        <v/>
      </c>
      <c r="L32" s="25" t="str">
        <f aca="false">IF(AND(ISNUMBER(F32),ISNUMBER(G32)),MAX(0,MIN(F32+MOD(G32-F32,1),30/24)-MAX(F32,22/24))+MAX(0,MIN(F32+MOD(G32-F32,1),6/24)-F32),"")</f>
        <v/>
      </c>
      <c r="M32" s="25" t="str">
        <f aca="false">IF(AND(ISNUMBER(F32),ISNUMBER(G32)),IF(E32="휴일",(MOD(G32-F32,1)-N(H32)),0),"")</f>
        <v/>
      </c>
      <c r="N32" s="26"/>
    </row>
    <row r="33" customFormat="false" ht="15" hidden="false" customHeight="false" outlineLevel="0" collapsed="false">
      <c r="A33" s="20" t="s">
        <v>39</v>
      </c>
      <c r="B33" s="21" t="str">
        <f aca="false">IF(A33="","",IFERROR(VLOOKUP(A33,직원명부!$A$5:$B$12,2,0),"?"))</f>
        <v>김민준</v>
      </c>
      <c r="C33" s="22" t="n">
        <v>46355</v>
      </c>
      <c r="D33" s="21" t="str">
        <f aca="false">IF(C33="","",CHOOSE(WEEKDAY(C33),"일","월","화","수","목","금","토"))</f>
        <v>일</v>
      </c>
      <c r="E33" s="23" t="s">
        <v>40</v>
      </c>
      <c r="F33" s="24"/>
      <c r="G33" s="24"/>
      <c r="H33" s="24"/>
      <c r="I33" s="25" t="str">
        <f aca="false">IF(AND(ISNUMBER(F33),ISNUMBER(G33)),(MOD(G33-F33,1)-N(H33)),IF(AND(ISNUMBER(F33),G33=""),"미체크",""))</f>
        <v/>
      </c>
      <c r="J33" s="23"/>
      <c r="K33" s="25" t="str">
        <f aca="false">IF(AND(ISNUMBER(F33),ISNUMBER(G33)),IF(J33="승인",IF(E33="근무일",MAX(0,(MOD(G33-F33,1)-N(H33))-8/24),IF(E33="휴무일",(MOD(G33-F33,1)-N(H33)),0)),0),"")</f>
        <v/>
      </c>
      <c r="L33" s="25" t="str">
        <f aca="false">IF(AND(ISNUMBER(F33),ISNUMBER(G33)),MAX(0,MIN(F33+MOD(G33-F33,1),30/24)-MAX(F33,22/24))+MAX(0,MIN(F33+MOD(G33-F33,1),6/24)-F33),"")</f>
        <v/>
      </c>
      <c r="M33" s="25" t="str">
        <f aca="false">IF(AND(ISNUMBER(F33),ISNUMBER(G33)),IF(E33="휴일",(MOD(G33-F33,1)-N(H33)),0),"")</f>
        <v/>
      </c>
      <c r="N33" s="26" t="s">
        <v>41</v>
      </c>
    </row>
    <row r="34" customFormat="false" ht="15" hidden="false" customHeight="false" outlineLevel="0" collapsed="false">
      <c r="A34" s="20" t="s">
        <v>39</v>
      </c>
      <c r="B34" s="21" t="str">
        <f aca="false">IF(A34="","",IFERROR(VLOOKUP(A34,직원명부!$A$5:$B$12,2,0),"?"))</f>
        <v>김민준</v>
      </c>
      <c r="C34" s="22" t="n">
        <v>46356</v>
      </c>
      <c r="D34" s="21" t="str">
        <f aca="false">IF(C34="","",CHOOSE(WEEKDAY(C34),"일","월","화","수","목","금","토"))</f>
        <v>월</v>
      </c>
      <c r="E34" s="23" t="s">
        <v>42</v>
      </c>
      <c r="F34" s="24" t="n">
        <v>0.375</v>
      </c>
      <c r="G34" s="24" t="n">
        <v>0.75</v>
      </c>
      <c r="H34" s="24" t="n">
        <v>0.0416666666666667</v>
      </c>
      <c r="I34" s="25" t="n">
        <f aca="false">IF(AND(ISNUMBER(F34),ISNUMBER(G34)),(MOD(G34-F34,1)-N(H34)),IF(AND(ISNUMBER(F34),G34=""),"미체크",""))</f>
        <v>0.333333333333333</v>
      </c>
      <c r="J34" s="23"/>
      <c r="K34" s="25" t="n">
        <f aca="false">IF(AND(ISNUMBER(F34),ISNUMBER(G34)),IF(J34="승인",IF(E34="근무일",MAX(0,(MOD(G34-F34,1)-N(H34))-8/24),IF(E34="휴무일",(MOD(G34-F34,1)-N(H34)),0)),0),"")</f>
        <v>0</v>
      </c>
      <c r="L34" s="25" t="n">
        <f aca="false">IF(AND(ISNUMBER(F34),ISNUMBER(G34)),MAX(0,MIN(F34+MOD(G34-F34,1),30/24)-MAX(F34,22/24))+MAX(0,MIN(F34+MOD(G34-F34,1),6/24)-F34),"")</f>
        <v>0</v>
      </c>
      <c r="M34" s="25" t="n">
        <f aca="false">IF(AND(ISNUMBER(F34),ISNUMBER(G34)),IF(E34="휴일",(MOD(G34-F34,1)-N(H34)),0),"")</f>
        <v>0</v>
      </c>
      <c r="N34" s="26"/>
    </row>
    <row r="35" customFormat="false" ht="15" hidden="false" customHeight="false" outlineLevel="0" collapsed="false">
      <c r="A35" s="20" t="s">
        <v>54</v>
      </c>
      <c r="B35" s="21" t="str">
        <f aca="false">IF(A35="","",IFERROR(VLOOKUP(A35,직원명부!$A$5:$B$12,2,0),"?"))</f>
        <v>이서연</v>
      </c>
      <c r="C35" s="22" t="n">
        <v>46327</v>
      </c>
      <c r="D35" s="21" t="str">
        <f aca="false">IF(C35="","",CHOOSE(WEEKDAY(C35),"일","월","화","수","목","금","토"))</f>
        <v>일</v>
      </c>
      <c r="E35" s="23" t="s">
        <v>40</v>
      </c>
      <c r="F35" s="24"/>
      <c r="G35" s="24"/>
      <c r="H35" s="24"/>
      <c r="I35" s="25" t="str">
        <f aca="false">IF(AND(ISNUMBER(F35),ISNUMBER(G35)),(MOD(G35-F35,1)-N(H35)),IF(AND(ISNUMBER(F35),G35=""),"미체크",""))</f>
        <v/>
      </c>
      <c r="J35" s="23"/>
      <c r="K35" s="25" t="str">
        <f aca="false">IF(AND(ISNUMBER(F35),ISNUMBER(G35)),IF(J35="승인",IF(E35="근무일",MAX(0,(MOD(G35-F35,1)-N(H35))-8/24),IF(E35="휴무일",(MOD(G35-F35,1)-N(H35)),0)),0),"")</f>
        <v/>
      </c>
      <c r="L35" s="25" t="str">
        <f aca="false">IF(AND(ISNUMBER(F35),ISNUMBER(G35)),MAX(0,MIN(F35+MOD(G35-F35,1),30/24)-MAX(F35,22/24))+MAX(0,MIN(F35+MOD(G35-F35,1),6/24)-F35),"")</f>
        <v/>
      </c>
      <c r="M35" s="25" t="str">
        <f aca="false">IF(AND(ISNUMBER(F35),ISNUMBER(G35)),IF(E35="휴일",(MOD(G35-F35,1)-N(H35)),0),"")</f>
        <v/>
      </c>
      <c r="N35" s="26" t="s">
        <v>41</v>
      </c>
    </row>
    <row r="36" customFormat="false" ht="15" hidden="false" customHeight="false" outlineLevel="0" collapsed="false">
      <c r="A36" s="20" t="s">
        <v>54</v>
      </c>
      <c r="B36" s="21" t="str">
        <f aca="false">IF(A36="","",IFERROR(VLOOKUP(A36,직원명부!$A$5:$B$12,2,0),"?"))</f>
        <v>이서연</v>
      </c>
      <c r="C36" s="22" t="n">
        <v>46328</v>
      </c>
      <c r="D36" s="21" t="str">
        <f aca="false">IF(C36="","",CHOOSE(WEEKDAY(C36),"일","월","화","수","목","금","토"))</f>
        <v>월</v>
      </c>
      <c r="E36" s="23" t="s">
        <v>42</v>
      </c>
      <c r="F36" s="24" t="n">
        <v>0.541666666666667</v>
      </c>
      <c r="G36" s="24" t="n">
        <v>0.916666666666667</v>
      </c>
      <c r="H36" s="24" t="n">
        <v>0.0416666666666667</v>
      </c>
      <c r="I36" s="25" t="n">
        <f aca="false">IF(AND(ISNUMBER(F36),ISNUMBER(G36)),(MOD(G36-F36,1)-N(H36)),IF(AND(ISNUMBER(F36),G36=""),"미체크",""))</f>
        <v>0.333333333333333</v>
      </c>
      <c r="J36" s="23"/>
      <c r="K36" s="25" t="n">
        <f aca="false">IF(AND(ISNUMBER(F36),ISNUMBER(G36)),IF(J36="승인",IF(E36="근무일",MAX(0,(MOD(G36-F36,1)-N(H36))-8/24),IF(E36="휴무일",(MOD(G36-F36,1)-N(H36)),0)),0),"")</f>
        <v>0</v>
      </c>
      <c r="L36" s="25" t="n">
        <f aca="false">IF(AND(ISNUMBER(F36),ISNUMBER(G36)),MAX(0,MIN(F36+MOD(G36-F36,1),30/24)-MAX(F36,22/24))+MAX(0,MIN(F36+MOD(G36-F36,1),6/24)-F36),"")</f>
        <v>0</v>
      </c>
      <c r="M36" s="25" t="n">
        <f aca="false">IF(AND(ISNUMBER(F36),ISNUMBER(G36)),IF(E36="휴일",(MOD(G36-F36,1)-N(H36)),0),"")</f>
        <v>0</v>
      </c>
      <c r="N36" s="26"/>
    </row>
    <row r="37" customFormat="false" ht="15" hidden="false" customHeight="false" outlineLevel="0" collapsed="false">
      <c r="A37" s="20" t="s">
        <v>54</v>
      </c>
      <c r="B37" s="21" t="str">
        <f aca="false">IF(A37="","",IFERROR(VLOOKUP(A37,직원명부!$A$5:$B$12,2,0),"?"))</f>
        <v>이서연</v>
      </c>
      <c r="C37" s="22" t="n">
        <v>46329</v>
      </c>
      <c r="D37" s="21" t="str">
        <f aca="false">IF(C37="","",CHOOSE(WEEKDAY(C37),"일","월","화","수","목","금","토"))</f>
        <v>화</v>
      </c>
      <c r="E37" s="23" t="s">
        <v>42</v>
      </c>
      <c r="F37" s="24" t="n">
        <v>0.541666666666667</v>
      </c>
      <c r="G37" s="24" t="n">
        <v>0.916666666666667</v>
      </c>
      <c r="H37" s="24" t="n">
        <v>0.0416666666666667</v>
      </c>
      <c r="I37" s="25" t="n">
        <f aca="false">IF(AND(ISNUMBER(F37),ISNUMBER(G37)),(MOD(G37-F37,1)-N(H37)),IF(AND(ISNUMBER(F37),G37=""),"미체크",""))</f>
        <v>0.333333333333333</v>
      </c>
      <c r="J37" s="23"/>
      <c r="K37" s="25" t="n">
        <f aca="false">IF(AND(ISNUMBER(F37),ISNUMBER(G37)),IF(J37="승인",IF(E37="근무일",MAX(0,(MOD(G37-F37,1)-N(H37))-8/24),IF(E37="휴무일",(MOD(G37-F37,1)-N(H37)),0)),0),"")</f>
        <v>0</v>
      </c>
      <c r="L37" s="25" t="n">
        <f aca="false">IF(AND(ISNUMBER(F37),ISNUMBER(G37)),MAX(0,MIN(F37+MOD(G37-F37,1),30/24)-MAX(F37,22/24))+MAX(0,MIN(F37+MOD(G37-F37,1),6/24)-F37),"")</f>
        <v>0</v>
      </c>
      <c r="M37" s="25" t="n">
        <f aca="false">IF(AND(ISNUMBER(F37),ISNUMBER(G37)),IF(E37="휴일",(MOD(G37-F37,1)-N(H37)),0),"")</f>
        <v>0</v>
      </c>
      <c r="N37" s="26"/>
    </row>
    <row r="38" customFormat="false" ht="15" hidden="false" customHeight="false" outlineLevel="0" collapsed="false">
      <c r="A38" s="20" t="s">
        <v>54</v>
      </c>
      <c r="B38" s="21" t="str">
        <f aca="false">IF(A38="","",IFERROR(VLOOKUP(A38,직원명부!$A$5:$B$12,2,0),"?"))</f>
        <v>이서연</v>
      </c>
      <c r="C38" s="22" t="n">
        <v>46330</v>
      </c>
      <c r="D38" s="21" t="str">
        <f aca="false">IF(C38="","",CHOOSE(WEEKDAY(C38),"일","월","화","수","목","금","토"))</f>
        <v>수</v>
      </c>
      <c r="E38" s="23" t="s">
        <v>42</v>
      </c>
      <c r="F38" s="24" t="n">
        <v>0.541666666666667</v>
      </c>
      <c r="G38" s="24" t="n">
        <v>0.916666666666667</v>
      </c>
      <c r="H38" s="24" t="n">
        <v>0.0416666666666667</v>
      </c>
      <c r="I38" s="25" t="n">
        <f aca="false">IF(AND(ISNUMBER(F38),ISNUMBER(G38)),(MOD(G38-F38,1)-N(H38)),IF(AND(ISNUMBER(F38),G38=""),"미체크",""))</f>
        <v>0.333333333333333</v>
      </c>
      <c r="J38" s="23"/>
      <c r="K38" s="25" t="n">
        <f aca="false">IF(AND(ISNUMBER(F38),ISNUMBER(G38)),IF(J38="승인",IF(E38="근무일",MAX(0,(MOD(G38-F38,1)-N(H38))-8/24),IF(E38="휴무일",(MOD(G38-F38,1)-N(H38)),0)),0),"")</f>
        <v>0</v>
      </c>
      <c r="L38" s="25" t="n">
        <f aca="false">IF(AND(ISNUMBER(F38),ISNUMBER(G38)),MAX(0,MIN(F38+MOD(G38-F38,1),30/24)-MAX(F38,22/24))+MAX(0,MIN(F38+MOD(G38-F38,1),6/24)-F38),"")</f>
        <v>0</v>
      </c>
      <c r="M38" s="25" t="n">
        <f aca="false">IF(AND(ISNUMBER(F38),ISNUMBER(G38)),IF(E38="휴일",(MOD(G38-F38,1)-N(H38)),0),"")</f>
        <v>0</v>
      </c>
      <c r="N38" s="26"/>
    </row>
    <row r="39" customFormat="false" ht="15" hidden="false" customHeight="false" outlineLevel="0" collapsed="false">
      <c r="A39" s="20" t="s">
        <v>54</v>
      </c>
      <c r="B39" s="21" t="str">
        <f aca="false">IF(A39="","",IFERROR(VLOOKUP(A39,직원명부!$A$5:$B$12,2,0),"?"))</f>
        <v>이서연</v>
      </c>
      <c r="C39" s="22" t="n">
        <v>46331</v>
      </c>
      <c r="D39" s="21" t="str">
        <f aca="false">IF(C39="","",CHOOSE(WEEKDAY(C39),"일","월","화","수","목","금","토"))</f>
        <v>목</v>
      </c>
      <c r="E39" s="23" t="s">
        <v>42</v>
      </c>
      <c r="F39" s="24" t="n">
        <v>0.541666666666667</v>
      </c>
      <c r="G39" s="24" t="n">
        <v>0.916666666666667</v>
      </c>
      <c r="H39" s="24" t="n">
        <v>0.0416666666666667</v>
      </c>
      <c r="I39" s="25" t="n">
        <f aca="false">IF(AND(ISNUMBER(F39),ISNUMBER(G39)),(MOD(G39-F39,1)-N(H39)),IF(AND(ISNUMBER(F39),G39=""),"미체크",""))</f>
        <v>0.333333333333333</v>
      </c>
      <c r="J39" s="23"/>
      <c r="K39" s="25" t="n">
        <f aca="false">IF(AND(ISNUMBER(F39),ISNUMBER(G39)),IF(J39="승인",IF(E39="근무일",MAX(0,(MOD(G39-F39,1)-N(H39))-8/24),IF(E39="휴무일",(MOD(G39-F39,1)-N(H39)),0)),0),"")</f>
        <v>0</v>
      </c>
      <c r="L39" s="25" t="n">
        <f aca="false">IF(AND(ISNUMBER(F39),ISNUMBER(G39)),MAX(0,MIN(F39+MOD(G39-F39,1),30/24)-MAX(F39,22/24))+MAX(0,MIN(F39+MOD(G39-F39,1),6/24)-F39),"")</f>
        <v>0</v>
      </c>
      <c r="M39" s="25" t="n">
        <f aca="false">IF(AND(ISNUMBER(F39),ISNUMBER(G39)),IF(E39="휴일",(MOD(G39-F39,1)-N(H39)),0),"")</f>
        <v>0</v>
      </c>
      <c r="N39" s="26"/>
    </row>
    <row r="40" customFormat="false" ht="15" hidden="false" customHeight="false" outlineLevel="0" collapsed="false">
      <c r="A40" s="20" t="s">
        <v>54</v>
      </c>
      <c r="B40" s="21" t="str">
        <f aca="false">IF(A40="","",IFERROR(VLOOKUP(A40,직원명부!$A$5:$B$12,2,0),"?"))</f>
        <v>이서연</v>
      </c>
      <c r="C40" s="22" t="n">
        <v>46332</v>
      </c>
      <c r="D40" s="21" t="str">
        <f aca="false">IF(C40="","",CHOOSE(WEEKDAY(C40),"일","월","화","수","목","금","토"))</f>
        <v>금</v>
      </c>
      <c r="E40" s="23" t="s">
        <v>42</v>
      </c>
      <c r="F40" s="24" t="n">
        <v>0.541666666666667</v>
      </c>
      <c r="G40" s="24" t="n">
        <v>0.979166666666667</v>
      </c>
      <c r="H40" s="24" t="n">
        <v>0.0416666666666667</v>
      </c>
      <c r="I40" s="25" t="n">
        <f aca="false">IF(AND(ISNUMBER(F40),ISNUMBER(G40)),(MOD(G40-F40,1)-N(H40)),IF(AND(ISNUMBER(F40),G40=""),"미체크",""))</f>
        <v>0.395833333333333</v>
      </c>
      <c r="J40" s="23" t="s">
        <v>43</v>
      </c>
      <c r="K40" s="25" t="n">
        <f aca="false">IF(AND(ISNUMBER(F40),ISNUMBER(G40)),IF(J40="승인",IF(E40="근무일",MAX(0,(MOD(G40-F40,1)-N(H40))-8/24),IF(E40="휴무일",(MOD(G40-F40,1)-N(H40)),0)),0),"")</f>
        <v>0.0625000000000001</v>
      </c>
      <c r="L40" s="25" t="n">
        <f aca="false">IF(AND(ISNUMBER(F40),ISNUMBER(G40)),MAX(0,MIN(F40+MOD(G40-F40,1),30/24)-MAX(F40,22/24))+MAX(0,MIN(F40+MOD(G40-F40,1),6/24)-F40),"")</f>
        <v>0.0625</v>
      </c>
      <c r="M40" s="25" t="n">
        <f aca="false">IF(AND(ISNUMBER(F40),ISNUMBER(G40)),IF(E40="휴일",(MOD(G40-F40,1)-N(H40)),0),"")</f>
        <v>0</v>
      </c>
      <c r="N40" s="26" t="s">
        <v>44</v>
      </c>
    </row>
    <row r="41" customFormat="false" ht="15" hidden="false" customHeight="false" outlineLevel="0" collapsed="false">
      <c r="A41" s="20" t="s">
        <v>54</v>
      </c>
      <c r="B41" s="21" t="str">
        <f aca="false">IF(A41="","",IFERROR(VLOOKUP(A41,직원명부!$A$5:$B$12,2,0),"?"))</f>
        <v>이서연</v>
      </c>
      <c r="C41" s="22" t="n">
        <v>46333</v>
      </c>
      <c r="D41" s="21" t="str">
        <f aca="false">IF(C41="","",CHOOSE(WEEKDAY(C41),"일","월","화","수","목","금","토"))</f>
        <v>토</v>
      </c>
      <c r="E41" s="23" t="s">
        <v>45</v>
      </c>
      <c r="F41" s="24"/>
      <c r="G41" s="24"/>
      <c r="H41" s="24"/>
      <c r="I41" s="25" t="str">
        <f aca="false">IF(AND(ISNUMBER(F41),ISNUMBER(G41)),(MOD(G41-F41,1)-N(H41)),IF(AND(ISNUMBER(F41),G41=""),"미체크",""))</f>
        <v/>
      </c>
      <c r="J41" s="23"/>
      <c r="K41" s="25" t="str">
        <f aca="false">IF(AND(ISNUMBER(F41),ISNUMBER(G41)),IF(J41="승인",IF(E41="근무일",MAX(0,(MOD(G41-F41,1)-N(H41))-8/24),IF(E41="휴무일",(MOD(G41-F41,1)-N(H41)),0)),0),"")</f>
        <v/>
      </c>
      <c r="L41" s="25" t="str">
        <f aca="false">IF(AND(ISNUMBER(F41),ISNUMBER(G41)),MAX(0,MIN(F41+MOD(G41-F41,1),30/24)-MAX(F41,22/24))+MAX(0,MIN(F41+MOD(G41-F41,1),6/24)-F41),"")</f>
        <v/>
      </c>
      <c r="M41" s="25" t="str">
        <f aca="false">IF(AND(ISNUMBER(F41),ISNUMBER(G41)),IF(E41="휴일",(MOD(G41-F41,1)-N(H41)),0),"")</f>
        <v/>
      </c>
      <c r="N41" s="26"/>
    </row>
    <row r="42" customFormat="false" ht="15" hidden="false" customHeight="false" outlineLevel="0" collapsed="false">
      <c r="A42" s="20" t="s">
        <v>54</v>
      </c>
      <c r="B42" s="21" t="str">
        <f aca="false">IF(A42="","",IFERROR(VLOOKUP(A42,직원명부!$A$5:$B$12,2,0),"?"))</f>
        <v>이서연</v>
      </c>
      <c r="C42" s="22" t="n">
        <v>46334</v>
      </c>
      <c r="D42" s="21" t="str">
        <f aca="false">IF(C42="","",CHOOSE(WEEKDAY(C42),"일","월","화","수","목","금","토"))</f>
        <v>일</v>
      </c>
      <c r="E42" s="23" t="s">
        <v>40</v>
      </c>
      <c r="F42" s="24"/>
      <c r="G42" s="24"/>
      <c r="H42" s="24"/>
      <c r="I42" s="25" t="str">
        <f aca="false">IF(AND(ISNUMBER(F42),ISNUMBER(G42)),(MOD(G42-F42,1)-N(H42)),IF(AND(ISNUMBER(F42),G42=""),"미체크",""))</f>
        <v/>
      </c>
      <c r="J42" s="23"/>
      <c r="K42" s="25" t="str">
        <f aca="false">IF(AND(ISNUMBER(F42),ISNUMBER(G42)),IF(J42="승인",IF(E42="근무일",MAX(0,(MOD(G42-F42,1)-N(H42))-8/24),IF(E42="휴무일",(MOD(G42-F42,1)-N(H42)),0)),0),"")</f>
        <v/>
      </c>
      <c r="L42" s="25" t="str">
        <f aca="false">IF(AND(ISNUMBER(F42),ISNUMBER(G42)),MAX(0,MIN(F42+MOD(G42-F42,1),30/24)-MAX(F42,22/24))+MAX(0,MIN(F42+MOD(G42-F42,1),6/24)-F42),"")</f>
        <v/>
      </c>
      <c r="M42" s="25" t="str">
        <f aca="false">IF(AND(ISNUMBER(F42),ISNUMBER(G42)),IF(E42="휴일",(MOD(G42-F42,1)-N(H42)),0),"")</f>
        <v/>
      </c>
      <c r="N42" s="26" t="s">
        <v>41</v>
      </c>
    </row>
    <row r="43" customFormat="false" ht="15" hidden="false" customHeight="false" outlineLevel="0" collapsed="false">
      <c r="A43" s="20" t="s">
        <v>54</v>
      </c>
      <c r="B43" s="21" t="str">
        <f aca="false">IF(A43="","",IFERROR(VLOOKUP(A43,직원명부!$A$5:$B$12,2,0),"?"))</f>
        <v>이서연</v>
      </c>
      <c r="C43" s="22" t="n">
        <v>46335</v>
      </c>
      <c r="D43" s="21" t="str">
        <f aca="false">IF(C43="","",CHOOSE(WEEKDAY(C43),"일","월","화","수","목","금","토"))</f>
        <v>월</v>
      </c>
      <c r="E43" s="23" t="s">
        <v>42</v>
      </c>
      <c r="F43" s="24" t="n">
        <v>0.541666666666667</v>
      </c>
      <c r="G43" s="24" t="n">
        <v>0.916666666666667</v>
      </c>
      <c r="H43" s="24" t="n">
        <v>0.0416666666666667</v>
      </c>
      <c r="I43" s="25" t="n">
        <f aca="false">IF(AND(ISNUMBER(F43),ISNUMBER(G43)),(MOD(G43-F43,1)-N(H43)),IF(AND(ISNUMBER(F43),G43=""),"미체크",""))</f>
        <v>0.333333333333333</v>
      </c>
      <c r="J43" s="23"/>
      <c r="K43" s="25" t="n">
        <f aca="false">IF(AND(ISNUMBER(F43),ISNUMBER(G43)),IF(J43="승인",IF(E43="근무일",MAX(0,(MOD(G43-F43,1)-N(H43))-8/24),IF(E43="휴무일",(MOD(G43-F43,1)-N(H43)),0)),0),"")</f>
        <v>0</v>
      </c>
      <c r="L43" s="25" t="n">
        <f aca="false">IF(AND(ISNUMBER(F43),ISNUMBER(G43)),MAX(0,MIN(F43+MOD(G43-F43,1),30/24)-MAX(F43,22/24))+MAX(0,MIN(F43+MOD(G43-F43,1),6/24)-F43),"")</f>
        <v>0</v>
      </c>
      <c r="M43" s="25" t="n">
        <f aca="false">IF(AND(ISNUMBER(F43),ISNUMBER(G43)),IF(E43="휴일",(MOD(G43-F43,1)-N(H43)),0),"")</f>
        <v>0</v>
      </c>
      <c r="N43" s="26"/>
    </row>
    <row r="44" customFormat="false" ht="15" hidden="false" customHeight="false" outlineLevel="0" collapsed="false">
      <c r="A44" s="20" t="s">
        <v>54</v>
      </c>
      <c r="B44" s="21" t="str">
        <f aca="false">IF(A44="","",IFERROR(VLOOKUP(A44,직원명부!$A$5:$B$12,2,0),"?"))</f>
        <v>이서연</v>
      </c>
      <c r="C44" s="22" t="n">
        <v>46336</v>
      </c>
      <c r="D44" s="21" t="str">
        <f aca="false">IF(C44="","",CHOOSE(WEEKDAY(C44),"일","월","화","수","목","금","토"))</f>
        <v>화</v>
      </c>
      <c r="E44" s="23" t="s">
        <v>55</v>
      </c>
      <c r="F44" s="24"/>
      <c r="G44" s="24"/>
      <c r="H44" s="24"/>
      <c r="I44" s="25" t="str">
        <f aca="false">IF(AND(ISNUMBER(F44),ISNUMBER(G44)),(MOD(G44-F44,1)-N(H44)),IF(AND(ISNUMBER(F44),G44=""),"미체크",""))</f>
        <v/>
      </c>
      <c r="J44" s="23"/>
      <c r="K44" s="25" t="str">
        <f aca="false">IF(AND(ISNUMBER(F44),ISNUMBER(G44)),IF(J44="승인",IF(E44="근무일",MAX(0,(MOD(G44-F44,1)-N(H44))-8/24),IF(E44="휴무일",(MOD(G44-F44,1)-N(H44)),0)),0),"")</f>
        <v/>
      </c>
      <c r="L44" s="25" t="str">
        <f aca="false">IF(AND(ISNUMBER(F44),ISNUMBER(G44)),MAX(0,MIN(F44+MOD(G44-F44,1),30/24)-MAX(F44,22/24))+MAX(0,MIN(F44+MOD(G44-F44,1),6/24)-F44),"")</f>
        <v/>
      </c>
      <c r="M44" s="25" t="str">
        <f aca="false">IF(AND(ISNUMBER(F44),ISNUMBER(G44)),IF(E44="휴일",(MOD(G44-F44,1)-N(H44)),0),"")</f>
        <v/>
      </c>
      <c r="N44" s="26" t="s">
        <v>56</v>
      </c>
    </row>
    <row r="45" customFormat="false" ht="15" hidden="false" customHeight="false" outlineLevel="0" collapsed="false">
      <c r="A45" s="20" t="s">
        <v>54</v>
      </c>
      <c r="B45" s="21" t="str">
        <f aca="false">IF(A45="","",IFERROR(VLOOKUP(A45,직원명부!$A$5:$B$12,2,0),"?"))</f>
        <v>이서연</v>
      </c>
      <c r="C45" s="22" t="n">
        <v>46337</v>
      </c>
      <c r="D45" s="21" t="str">
        <f aca="false">IF(C45="","",CHOOSE(WEEKDAY(C45),"일","월","화","수","목","금","토"))</f>
        <v>수</v>
      </c>
      <c r="E45" s="23" t="s">
        <v>42</v>
      </c>
      <c r="F45" s="24" t="n">
        <v>0.541666666666667</v>
      </c>
      <c r="G45" s="24" t="n">
        <v>0.916666666666667</v>
      </c>
      <c r="H45" s="24" t="n">
        <v>0.0416666666666667</v>
      </c>
      <c r="I45" s="25" t="n">
        <f aca="false">IF(AND(ISNUMBER(F45),ISNUMBER(G45)),(MOD(G45-F45,1)-N(H45)),IF(AND(ISNUMBER(F45),G45=""),"미체크",""))</f>
        <v>0.333333333333333</v>
      </c>
      <c r="J45" s="23"/>
      <c r="K45" s="25" t="n">
        <f aca="false">IF(AND(ISNUMBER(F45),ISNUMBER(G45)),IF(J45="승인",IF(E45="근무일",MAX(0,(MOD(G45-F45,1)-N(H45))-8/24),IF(E45="휴무일",(MOD(G45-F45,1)-N(H45)),0)),0),"")</f>
        <v>0</v>
      </c>
      <c r="L45" s="25" t="n">
        <f aca="false">IF(AND(ISNUMBER(F45),ISNUMBER(G45)),MAX(0,MIN(F45+MOD(G45-F45,1),30/24)-MAX(F45,22/24))+MAX(0,MIN(F45+MOD(G45-F45,1),6/24)-F45),"")</f>
        <v>0</v>
      </c>
      <c r="M45" s="25" t="n">
        <f aca="false">IF(AND(ISNUMBER(F45),ISNUMBER(G45)),IF(E45="휴일",(MOD(G45-F45,1)-N(H45)),0),"")</f>
        <v>0</v>
      </c>
      <c r="N45" s="26"/>
    </row>
    <row r="46" customFormat="false" ht="15" hidden="false" customHeight="false" outlineLevel="0" collapsed="false">
      <c r="A46" s="20" t="s">
        <v>54</v>
      </c>
      <c r="B46" s="21" t="str">
        <f aca="false">IF(A46="","",IFERROR(VLOOKUP(A46,직원명부!$A$5:$B$12,2,0),"?"))</f>
        <v>이서연</v>
      </c>
      <c r="C46" s="22" t="n">
        <v>46338</v>
      </c>
      <c r="D46" s="21" t="str">
        <f aca="false">IF(C46="","",CHOOSE(WEEKDAY(C46),"일","월","화","수","목","금","토"))</f>
        <v>목</v>
      </c>
      <c r="E46" s="23" t="s">
        <v>42</v>
      </c>
      <c r="F46" s="24" t="n">
        <v>0.541666666666667</v>
      </c>
      <c r="G46" s="24" t="n">
        <v>0.916666666666667</v>
      </c>
      <c r="H46" s="24" t="n">
        <v>0.0416666666666667</v>
      </c>
      <c r="I46" s="25" t="n">
        <f aca="false">IF(AND(ISNUMBER(F46),ISNUMBER(G46)),(MOD(G46-F46,1)-N(H46)),IF(AND(ISNUMBER(F46),G46=""),"미체크",""))</f>
        <v>0.333333333333333</v>
      </c>
      <c r="J46" s="23"/>
      <c r="K46" s="25" t="n">
        <f aca="false">IF(AND(ISNUMBER(F46),ISNUMBER(G46)),IF(J46="승인",IF(E46="근무일",MAX(0,(MOD(G46-F46,1)-N(H46))-8/24),IF(E46="휴무일",(MOD(G46-F46,1)-N(H46)),0)),0),"")</f>
        <v>0</v>
      </c>
      <c r="L46" s="25" t="n">
        <f aca="false">IF(AND(ISNUMBER(F46),ISNUMBER(G46)),MAX(0,MIN(F46+MOD(G46-F46,1),30/24)-MAX(F46,22/24))+MAX(0,MIN(F46+MOD(G46-F46,1),6/24)-F46),"")</f>
        <v>0</v>
      </c>
      <c r="M46" s="25" t="n">
        <f aca="false">IF(AND(ISNUMBER(F46),ISNUMBER(G46)),IF(E46="휴일",(MOD(G46-F46,1)-N(H46)),0),"")</f>
        <v>0</v>
      </c>
      <c r="N46" s="26"/>
    </row>
    <row r="47" customFormat="false" ht="15" hidden="false" customHeight="false" outlineLevel="0" collapsed="false">
      <c r="A47" s="20" t="s">
        <v>54</v>
      </c>
      <c r="B47" s="21" t="str">
        <f aca="false">IF(A47="","",IFERROR(VLOOKUP(A47,직원명부!$A$5:$B$12,2,0),"?"))</f>
        <v>이서연</v>
      </c>
      <c r="C47" s="22" t="n">
        <v>46339</v>
      </c>
      <c r="D47" s="21" t="str">
        <f aca="false">IF(C47="","",CHOOSE(WEEKDAY(C47),"일","월","화","수","목","금","토"))</f>
        <v>금</v>
      </c>
      <c r="E47" s="23" t="s">
        <v>42</v>
      </c>
      <c r="F47" s="24" t="n">
        <v>0.541666666666667</v>
      </c>
      <c r="G47" s="24" t="n">
        <v>0.916666666666667</v>
      </c>
      <c r="H47" s="24" t="n">
        <v>0.0416666666666667</v>
      </c>
      <c r="I47" s="25" t="n">
        <f aca="false">IF(AND(ISNUMBER(F47),ISNUMBER(G47)),(MOD(G47-F47,1)-N(H47)),IF(AND(ISNUMBER(F47),G47=""),"미체크",""))</f>
        <v>0.333333333333333</v>
      </c>
      <c r="J47" s="23"/>
      <c r="K47" s="25" t="n">
        <f aca="false">IF(AND(ISNUMBER(F47),ISNUMBER(G47)),IF(J47="승인",IF(E47="근무일",MAX(0,(MOD(G47-F47,1)-N(H47))-8/24),IF(E47="휴무일",(MOD(G47-F47,1)-N(H47)),0)),0),"")</f>
        <v>0</v>
      </c>
      <c r="L47" s="25" t="n">
        <f aca="false">IF(AND(ISNUMBER(F47),ISNUMBER(G47)),MAX(0,MIN(F47+MOD(G47-F47,1),30/24)-MAX(F47,22/24))+MAX(0,MIN(F47+MOD(G47-F47,1),6/24)-F47),"")</f>
        <v>0</v>
      </c>
      <c r="M47" s="25" t="n">
        <f aca="false">IF(AND(ISNUMBER(F47),ISNUMBER(G47)),IF(E47="휴일",(MOD(G47-F47,1)-N(H47)),0),"")</f>
        <v>0</v>
      </c>
      <c r="N47" s="26"/>
    </row>
    <row r="48" customFormat="false" ht="15" hidden="false" customHeight="false" outlineLevel="0" collapsed="false">
      <c r="A48" s="20" t="s">
        <v>54</v>
      </c>
      <c r="B48" s="21" t="str">
        <f aca="false">IF(A48="","",IFERROR(VLOOKUP(A48,직원명부!$A$5:$B$12,2,0),"?"))</f>
        <v>이서연</v>
      </c>
      <c r="C48" s="22" t="n">
        <v>46340</v>
      </c>
      <c r="D48" s="21" t="str">
        <f aca="false">IF(C48="","",CHOOSE(WEEKDAY(C48),"일","월","화","수","목","금","토"))</f>
        <v>토</v>
      </c>
      <c r="E48" s="23" t="s">
        <v>45</v>
      </c>
      <c r="F48" s="24"/>
      <c r="G48" s="24"/>
      <c r="H48" s="24"/>
      <c r="I48" s="25" t="str">
        <f aca="false">IF(AND(ISNUMBER(F48),ISNUMBER(G48)),(MOD(G48-F48,1)-N(H48)),IF(AND(ISNUMBER(F48),G48=""),"미체크",""))</f>
        <v/>
      </c>
      <c r="J48" s="23"/>
      <c r="K48" s="25" t="str">
        <f aca="false">IF(AND(ISNUMBER(F48),ISNUMBER(G48)),IF(J48="승인",IF(E48="근무일",MAX(0,(MOD(G48-F48,1)-N(H48))-8/24),IF(E48="휴무일",(MOD(G48-F48,1)-N(H48)),0)),0),"")</f>
        <v/>
      </c>
      <c r="L48" s="25" t="str">
        <f aca="false">IF(AND(ISNUMBER(F48),ISNUMBER(G48)),MAX(0,MIN(F48+MOD(G48-F48,1),30/24)-MAX(F48,22/24))+MAX(0,MIN(F48+MOD(G48-F48,1),6/24)-F48),"")</f>
        <v/>
      </c>
      <c r="M48" s="25" t="str">
        <f aca="false">IF(AND(ISNUMBER(F48),ISNUMBER(G48)),IF(E48="휴일",(MOD(G48-F48,1)-N(H48)),0),"")</f>
        <v/>
      </c>
      <c r="N48" s="26"/>
    </row>
    <row r="49" customFormat="false" ht="15" hidden="false" customHeight="false" outlineLevel="0" collapsed="false">
      <c r="A49" s="20" t="s">
        <v>54</v>
      </c>
      <c r="B49" s="21" t="str">
        <f aca="false">IF(A49="","",IFERROR(VLOOKUP(A49,직원명부!$A$5:$B$12,2,0),"?"))</f>
        <v>이서연</v>
      </c>
      <c r="C49" s="22" t="n">
        <v>46341</v>
      </c>
      <c r="D49" s="21" t="str">
        <f aca="false">IF(C49="","",CHOOSE(WEEKDAY(C49),"일","월","화","수","목","금","토"))</f>
        <v>일</v>
      </c>
      <c r="E49" s="23" t="s">
        <v>40</v>
      </c>
      <c r="F49" s="24"/>
      <c r="G49" s="24"/>
      <c r="H49" s="24"/>
      <c r="I49" s="25" t="str">
        <f aca="false">IF(AND(ISNUMBER(F49),ISNUMBER(G49)),(MOD(G49-F49,1)-N(H49)),IF(AND(ISNUMBER(F49),G49=""),"미체크",""))</f>
        <v/>
      </c>
      <c r="J49" s="23"/>
      <c r="K49" s="25" t="str">
        <f aca="false">IF(AND(ISNUMBER(F49),ISNUMBER(G49)),IF(J49="승인",IF(E49="근무일",MAX(0,(MOD(G49-F49,1)-N(H49))-8/24),IF(E49="휴무일",(MOD(G49-F49,1)-N(H49)),0)),0),"")</f>
        <v/>
      </c>
      <c r="L49" s="25" t="str">
        <f aca="false">IF(AND(ISNUMBER(F49),ISNUMBER(G49)),MAX(0,MIN(F49+MOD(G49-F49,1),30/24)-MAX(F49,22/24))+MAX(0,MIN(F49+MOD(G49-F49,1),6/24)-F49),"")</f>
        <v/>
      </c>
      <c r="M49" s="25" t="str">
        <f aca="false">IF(AND(ISNUMBER(F49),ISNUMBER(G49)),IF(E49="휴일",(MOD(G49-F49,1)-N(H49)),0),"")</f>
        <v/>
      </c>
      <c r="N49" s="26" t="s">
        <v>41</v>
      </c>
    </row>
    <row r="50" customFormat="false" ht="15" hidden="false" customHeight="false" outlineLevel="0" collapsed="false">
      <c r="A50" s="20" t="s">
        <v>54</v>
      </c>
      <c r="B50" s="21" t="str">
        <f aca="false">IF(A50="","",IFERROR(VLOOKUP(A50,직원명부!$A$5:$B$12,2,0),"?"))</f>
        <v>이서연</v>
      </c>
      <c r="C50" s="22" t="n">
        <v>46342</v>
      </c>
      <c r="D50" s="21" t="str">
        <f aca="false">IF(C50="","",CHOOSE(WEEKDAY(C50),"일","월","화","수","목","금","토"))</f>
        <v>월</v>
      </c>
      <c r="E50" s="23" t="s">
        <v>42</v>
      </c>
      <c r="F50" s="24" t="n">
        <v>0.541666666666667</v>
      </c>
      <c r="G50" s="24" t="n">
        <v>0.916666666666667</v>
      </c>
      <c r="H50" s="24" t="n">
        <v>0.0416666666666667</v>
      </c>
      <c r="I50" s="25" t="n">
        <f aca="false">IF(AND(ISNUMBER(F50),ISNUMBER(G50)),(MOD(G50-F50,1)-N(H50)),IF(AND(ISNUMBER(F50),G50=""),"미체크",""))</f>
        <v>0.333333333333333</v>
      </c>
      <c r="J50" s="23"/>
      <c r="K50" s="25" t="n">
        <f aca="false">IF(AND(ISNUMBER(F50),ISNUMBER(G50)),IF(J50="승인",IF(E50="근무일",MAX(0,(MOD(G50-F50,1)-N(H50))-8/24),IF(E50="휴무일",(MOD(G50-F50,1)-N(H50)),0)),0),"")</f>
        <v>0</v>
      </c>
      <c r="L50" s="25" t="n">
        <f aca="false">IF(AND(ISNUMBER(F50),ISNUMBER(G50)),MAX(0,MIN(F50+MOD(G50-F50,1),30/24)-MAX(F50,22/24))+MAX(0,MIN(F50+MOD(G50-F50,1),6/24)-F50),"")</f>
        <v>0</v>
      </c>
      <c r="M50" s="25" t="n">
        <f aca="false">IF(AND(ISNUMBER(F50),ISNUMBER(G50)),IF(E50="휴일",(MOD(G50-F50,1)-N(H50)),0),"")</f>
        <v>0</v>
      </c>
      <c r="N50" s="26"/>
    </row>
    <row r="51" customFormat="false" ht="15" hidden="false" customHeight="false" outlineLevel="0" collapsed="false">
      <c r="A51" s="20" t="s">
        <v>54</v>
      </c>
      <c r="B51" s="21" t="str">
        <f aca="false">IF(A51="","",IFERROR(VLOOKUP(A51,직원명부!$A$5:$B$12,2,0),"?"))</f>
        <v>이서연</v>
      </c>
      <c r="C51" s="22" t="n">
        <v>46343</v>
      </c>
      <c r="D51" s="21" t="str">
        <f aca="false">IF(C51="","",CHOOSE(WEEKDAY(C51),"일","월","화","수","목","금","토"))</f>
        <v>화</v>
      </c>
      <c r="E51" s="23" t="s">
        <v>42</v>
      </c>
      <c r="F51" s="24" t="n">
        <v>0.541666666666667</v>
      </c>
      <c r="G51" s="24" t="n">
        <v>0.916666666666667</v>
      </c>
      <c r="H51" s="24" t="n">
        <v>0.0416666666666667</v>
      </c>
      <c r="I51" s="25" t="n">
        <f aca="false">IF(AND(ISNUMBER(F51),ISNUMBER(G51)),(MOD(G51-F51,1)-N(H51)),IF(AND(ISNUMBER(F51),G51=""),"미체크",""))</f>
        <v>0.333333333333333</v>
      </c>
      <c r="J51" s="23"/>
      <c r="K51" s="25" t="n">
        <f aca="false">IF(AND(ISNUMBER(F51),ISNUMBER(G51)),IF(J51="승인",IF(E51="근무일",MAX(0,(MOD(G51-F51,1)-N(H51))-8/24),IF(E51="휴무일",(MOD(G51-F51,1)-N(H51)),0)),0),"")</f>
        <v>0</v>
      </c>
      <c r="L51" s="25" t="n">
        <f aca="false">IF(AND(ISNUMBER(F51),ISNUMBER(G51)),MAX(0,MIN(F51+MOD(G51-F51,1),30/24)-MAX(F51,22/24))+MAX(0,MIN(F51+MOD(G51-F51,1),6/24)-F51),"")</f>
        <v>0</v>
      </c>
      <c r="M51" s="25" t="n">
        <f aca="false">IF(AND(ISNUMBER(F51),ISNUMBER(G51)),IF(E51="휴일",(MOD(G51-F51,1)-N(H51)),0),"")</f>
        <v>0</v>
      </c>
      <c r="N51" s="26"/>
    </row>
    <row r="52" customFormat="false" ht="15" hidden="false" customHeight="false" outlineLevel="0" collapsed="false">
      <c r="A52" s="20" t="s">
        <v>54</v>
      </c>
      <c r="B52" s="21" t="str">
        <f aca="false">IF(A52="","",IFERROR(VLOOKUP(A52,직원명부!$A$5:$B$12,2,0),"?"))</f>
        <v>이서연</v>
      </c>
      <c r="C52" s="22" t="n">
        <v>46344</v>
      </c>
      <c r="D52" s="21" t="str">
        <f aca="false">IF(C52="","",CHOOSE(WEEKDAY(C52),"일","월","화","수","목","금","토"))</f>
        <v>수</v>
      </c>
      <c r="E52" s="23" t="s">
        <v>42</v>
      </c>
      <c r="F52" s="24" t="n">
        <v>0.541666666666667</v>
      </c>
      <c r="G52" s="24" t="n">
        <v>0.916666666666667</v>
      </c>
      <c r="H52" s="24" t="n">
        <v>0.0416666666666667</v>
      </c>
      <c r="I52" s="25" t="n">
        <f aca="false">IF(AND(ISNUMBER(F52),ISNUMBER(G52)),(MOD(G52-F52,1)-N(H52)),IF(AND(ISNUMBER(F52),G52=""),"미체크",""))</f>
        <v>0.333333333333333</v>
      </c>
      <c r="J52" s="23"/>
      <c r="K52" s="25" t="n">
        <f aca="false">IF(AND(ISNUMBER(F52),ISNUMBER(G52)),IF(J52="승인",IF(E52="근무일",MAX(0,(MOD(G52-F52,1)-N(H52))-8/24),IF(E52="휴무일",(MOD(G52-F52,1)-N(H52)),0)),0),"")</f>
        <v>0</v>
      </c>
      <c r="L52" s="25" t="n">
        <f aca="false">IF(AND(ISNUMBER(F52),ISNUMBER(G52)),MAX(0,MIN(F52+MOD(G52-F52,1),30/24)-MAX(F52,22/24))+MAX(0,MIN(F52+MOD(G52-F52,1),6/24)-F52),"")</f>
        <v>0</v>
      </c>
      <c r="M52" s="25" t="n">
        <f aca="false">IF(AND(ISNUMBER(F52),ISNUMBER(G52)),IF(E52="휴일",(MOD(G52-F52,1)-N(H52)),0),"")</f>
        <v>0</v>
      </c>
      <c r="N52" s="26"/>
    </row>
    <row r="53" customFormat="false" ht="15" hidden="false" customHeight="false" outlineLevel="0" collapsed="false">
      <c r="A53" s="20" t="s">
        <v>54</v>
      </c>
      <c r="B53" s="21" t="str">
        <f aca="false">IF(A53="","",IFERROR(VLOOKUP(A53,직원명부!$A$5:$B$12,2,0),"?"))</f>
        <v>이서연</v>
      </c>
      <c r="C53" s="22" t="n">
        <v>46345</v>
      </c>
      <c r="D53" s="21" t="str">
        <f aca="false">IF(C53="","",CHOOSE(WEEKDAY(C53),"일","월","화","수","목","금","토"))</f>
        <v>목</v>
      </c>
      <c r="E53" s="23" t="s">
        <v>42</v>
      </c>
      <c r="F53" s="24" t="n">
        <v>0.541666666666667</v>
      </c>
      <c r="G53" s="24" t="n">
        <v>0.916666666666667</v>
      </c>
      <c r="H53" s="24" t="n">
        <v>0.0416666666666667</v>
      </c>
      <c r="I53" s="25" t="n">
        <f aca="false">IF(AND(ISNUMBER(F53),ISNUMBER(G53)),(MOD(G53-F53,1)-N(H53)),IF(AND(ISNUMBER(F53),G53=""),"미체크",""))</f>
        <v>0.333333333333333</v>
      </c>
      <c r="J53" s="23"/>
      <c r="K53" s="25" t="n">
        <f aca="false">IF(AND(ISNUMBER(F53),ISNUMBER(G53)),IF(J53="승인",IF(E53="근무일",MAX(0,(MOD(G53-F53,1)-N(H53))-8/24),IF(E53="휴무일",(MOD(G53-F53,1)-N(H53)),0)),0),"")</f>
        <v>0</v>
      </c>
      <c r="L53" s="25" t="n">
        <f aca="false">IF(AND(ISNUMBER(F53),ISNUMBER(G53)),MAX(0,MIN(F53+MOD(G53-F53,1),30/24)-MAX(F53,22/24))+MAX(0,MIN(F53+MOD(G53-F53,1),6/24)-F53),"")</f>
        <v>0</v>
      </c>
      <c r="M53" s="25" t="n">
        <f aca="false">IF(AND(ISNUMBER(F53),ISNUMBER(G53)),IF(E53="휴일",(MOD(G53-F53,1)-N(H53)),0),"")</f>
        <v>0</v>
      </c>
      <c r="N53" s="26"/>
    </row>
    <row r="54" customFormat="false" ht="15" hidden="false" customHeight="false" outlineLevel="0" collapsed="false">
      <c r="A54" s="20" t="s">
        <v>54</v>
      </c>
      <c r="B54" s="21" t="str">
        <f aca="false">IF(A54="","",IFERROR(VLOOKUP(A54,직원명부!$A$5:$B$12,2,0),"?"))</f>
        <v>이서연</v>
      </c>
      <c r="C54" s="22" t="n">
        <v>46346</v>
      </c>
      <c r="D54" s="21" t="str">
        <f aca="false">IF(C54="","",CHOOSE(WEEKDAY(C54),"일","월","화","수","목","금","토"))</f>
        <v>금</v>
      </c>
      <c r="E54" s="23" t="s">
        <v>42</v>
      </c>
      <c r="F54" s="24" t="n">
        <v>0.541666666666667</v>
      </c>
      <c r="G54" s="24" t="n">
        <v>0.916666666666667</v>
      </c>
      <c r="H54" s="24" t="n">
        <v>0.0416666666666667</v>
      </c>
      <c r="I54" s="25" t="n">
        <f aca="false">IF(AND(ISNUMBER(F54),ISNUMBER(G54)),(MOD(G54-F54,1)-N(H54)),IF(AND(ISNUMBER(F54),G54=""),"미체크",""))</f>
        <v>0.333333333333333</v>
      </c>
      <c r="J54" s="23"/>
      <c r="K54" s="25" t="n">
        <f aca="false">IF(AND(ISNUMBER(F54),ISNUMBER(G54)),IF(J54="승인",IF(E54="근무일",MAX(0,(MOD(G54-F54,1)-N(H54))-8/24),IF(E54="휴무일",(MOD(G54-F54,1)-N(H54)),0)),0),"")</f>
        <v>0</v>
      </c>
      <c r="L54" s="25" t="n">
        <f aca="false">IF(AND(ISNUMBER(F54),ISNUMBER(G54)),MAX(0,MIN(F54+MOD(G54-F54,1),30/24)-MAX(F54,22/24))+MAX(0,MIN(F54+MOD(G54-F54,1),6/24)-F54),"")</f>
        <v>0</v>
      </c>
      <c r="M54" s="25" t="n">
        <f aca="false">IF(AND(ISNUMBER(F54),ISNUMBER(G54)),IF(E54="휴일",(MOD(G54-F54,1)-N(H54)),0),"")</f>
        <v>0</v>
      </c>
      <c r="N54" s="26"/>
    </row>
    <row r="55" customFormat="false" ht="15" hidden="false" customHeight="false" outlineLevel="0" collapsed="false">
      <c r="A55" s="20" t="s">
        <v>54</v>
      </c>
      <c r="B55" s="21" t="str">
        <f aca="false">IF(A55="","",IFERROR(VLOOKUP(A55,직원명부!$A$5:$B$12,2,0),"?"))</f>
        <v>이서연</v>
      </c>
      <c r="C55" s="22" t="n">
        <v>46347</v>
      </c>
      <c r="D55" s="21" t="str">
        <f aca="false">IF(C55="","",CHOOSE(WEEKDAY(C55),"일","월","화","수","목","금","토"))</f>
        <v>토</v>
      </c>
      <c r="E55" s="23" t="s">
        <v>45</v>
      </c>
      <c r="F55" s="24"/>
      <c r="G55" s="24"/>
      <c r="H55" s="24"/>
      <c r="I55" s="25" t="str">
        <f aca="false">IF(AND(ISNUMBER(F55),ISNUMBER(G55)),(MOD(G55-F55,1)-N(H55)),IF(AND(ISNUMBER(F55),G55=""),"미체크",""))</f>
        <v/>
      </c>
      <c r="J55" s="23"/>
      <c r="K55" s="25" t="str">
        <f aca="false">IF(AND(ISNUMBER(F55),ISNUMBER(G55)),IF(J55="승인",IF(E55="근무일",MAX(0,(MOD(G55-F55,1)-N(H55))-8/24),IF(E55="휴무일",(MOD(G55-F55,1)-N(H55)),0)),0),"")</f>
        <v/>
      </c>
      <c r="L55" s="25" t="str">
        <f aca="false">IF(AND(ISNUMBER(F55),ISNUMBER(G55)),MAX(0,MIN(F55+MOD(G55-F55,1),30/24)-MAX(F55,22/24))+MAX(0,MIN(F55+MOD(G55-F55,1),6/24)-F55),"")</f>
        <v/>
      </c>
      <c r="M55" s="25" t="str">
        <f aca="false">IF(AND(ISNUMBER(F55),ISNUMBER(G55)),IF(E55="휴일",(MOD(G55-F55,1)-N(H55)),0),"")</f>
        <v/>
      </c>
      <c r="N55" s="26"/>
    </row>
    <row r="56" customFormat="false" ht="15" hidden="false" customHeight="false" outlineLevel="0" collapsed="false">
      <c r="A56" s="20" t="s">
        <v>54</v>
      </c>
      <c r="B56" s="21" t="str">
        <f aca="false">IF(A56="","",IFERROR(VLOOKUP(A56,직원명부!$A$5:$B$12,2,0),"?"))</f>
        <v>이서연</v>
      </c>
      <c r="C56" s="22" t="n">
        <v>46348</v>
      </c>
      <c r="D56" s="21" t="str">
        <f aca="false">IF(C56="","",CHOOSE(WEEKDAY(C56),"일","월","화","수","목","금","토"))</f>
        <v>일</v>
      </c>
      <c r="E56" s="23" t="s">
        <v>40</v>
      </c>
      <c r="F56" s="24"/>
      <c r="G56" s="24"/>
      <c r="H56" s="24"/>
      <c r="I56" s="25" t="str">
        <f aca="false">IF(AND(ISNUMBER(F56),ISNUMBER(G56)),(MOD(G56-F56,1)-N(H56)),IF(AND(ISNUMBER(F56),G56=""),"미체크",""))</f>
        <v/>
      </c>
      <c r="J56" s="23"/>
      <c r="K56" s="25" t="str">
        <f aca="false">IF(AND(ISNUMBER(F56),ISNUMBER(G56)),IF(J56="승인",IF(E56="근무일",MAX(0,(MOD(G56-F56,1)-N(H56))-8/24),IF(E56="휴무일",(MOD(G56-F56,1)-N(H56)),0)),0),"")</f>
        <v/>
      </c>
      <c r="L56" s="25" t="str">
        <f aca="false">IF(AND(ISNUMBER(F56),ISNUMBER(G56)),MAX(0,MIN(F56+MOD(G56-F56,1),30/24)-MAX(F56,22/24))+MAX(0,MIN(F56+MOD(G56-F56,1),6/24)-F56),"")</f>
        <v/>
      </c>
      <c r="M56" s="25" t="str">
        <f aca="false">IF(AND(ISNUMBER(F56),ISNUMBER(G56)),IF(E56="휴일",(MOD(G56-F56,1)-N(H56)),0),"")</f>
        <v/>
      </c>
      <c r="N56" s="26" t="s">
        <v>41</v>
      </c>
    </row>
    <row r="57" customFormat="false" ht="15" hidden="false" customHeight="false" outlineLevel="0" collapsed="false">
      <c r="A57" s="20" t="s">
        <v>54</v>
      </c>
      <c r="B57" s="21" t="str">
        <f aca="false">IF(A57="","",IFERROR(VLOOKUP(A57,직원명부!$A$5:$B$12,2,0),"?"))</f>
        <v>이서연</v>
      </c>
      <c r="C57" s="22" t="n">
        <v>46349</v>
      </c>
      <c r="D57" s="21" t="str">
        <f aca="false">IF(C57="","",CHOOSE(WEEKDAY(C57),"일","월","화","수","목","금","토"))</f>
        <v>월</v>
      </c>
      <c r="E57" s="23" t="s">
        <v>42</v>
      </c>
      <c r="F57" s="24" t="n">
        <v>0.541666666666667</v>
      </c>
      <c r="G57" s="24" t="n">
        <v>0.916666666666667</v>
      </c>
      <c r="H57" s="24" t="n">
        <v>0.0416666666666667</v>
      </c>
      <c r="I57" s="25" t="n">
        <f aca="false">IF(AND(ISNUMBER(F57),ISNUMBER(G57)),(MOD(G57-F57,1)-N(H57)),IF(AND(ISNUMBER(F57),G57=""),"미체크",""))</f>
        <v>0.333333333333333</v>
      </c>
      <c r="J57" s="23"/>
      <c r="K57" s="25" t="n">
        <f aca="false">IF(AND(ISNUMBER(F57),ISNUMBER(G57)),IF(J57="승인",IF(E57="근무일",MAX(0,(MOD(G57-F57,1)-N(H57))-8/24),IF(E57="휴무일",(MOD(G57-F57,1)-N(H57)),0)),0),"")</f>
        <v>0</v>
      </c>
      <c r="L57" s="25" t="n">
        <f aca="false">IF(AND(ISNUMBER(F57),ISNUMBER(G57)),MAX(0,MIN(F57+MOD(G57-F57,1),30/24)-MAX(F57,22/24))+MAX(0,MIN(F57+MOD(G57-F57,1),6/24)-F57),"")</f>
        <v>0</v>
      </c>
      <c r="M57" s="25" t="n">
        <f aca="false">IF(AND(ISNUMBER(F57),ISNUMBER(G57)),IF(E57="휴일",(MOD(G57-F57,1)-N(H57)),0),"")</f>
        <v>0</v>
      </c>
      <c r="N57" s="26"/>
    </row>
    <row r="58" customFormat="false" ht="15" hidden="false" customHeight="false" outlineLevel="0" collapsed="false">
      <c r="A58" s="20" t="s">
        <v>54</v>
      </c>
      <c r="B58" s="21" t="str">
        <f aca="false">IF(A58="","",IFERROR(VLOOKUP(A58,직원명부!$A$5:$B$12,2,0),"?"))</f>
        <v>이서연</v>
      </c>
      <c r="C58" s="22" t="n">
        <v>46350</v>
      </c>
      <c r="D58" s="21" t="str">
        <f aca="false">IF(C58="","",CHOOSE(WEEKDAY(C58),"일","월","화","수","목","금","토"))</f>
        <v>화</v>
      </c>
      <c r="E58" s="23" t="s">
        <v>42</v>
      </c>
      <c r="F58" s="24" t="n">
        <v>0.541666666666667</v>
      </c>
      <c r="G58" s="24" t="n">
        <v>0.916666666666667</v>
      </c>
      <c r="H58" s="24" t="n">
        <v>0.0416666666666667</v>
      </c>
      <c r="I58" s="25" t="n">
        <f aca="false">IF(AND(ISNUMBER(F58),ISNUMBER(G58)),(MOD(G58-F58,1)-N(H58)),IF(AND(ISNUMBER(F58),G58=""),"미체크",""))</f>
        <v>0.333333333333333</v>
      </c>
      <c r="J58" s="23"/>
      <c r="K58" s="25" t="n">
        <f aca="false">IF(AND(ISNUMBER(F58),ISNUMBER(G58)),IF(J58="승인",IF(E58="근무일",MAX(0,(MOD(G58-F58,1)-N(H58))-8/24),IF(E58="휴무일",(MOD(G58-F58,1)-N(H58)),0)),0),"")</f>
        <v>0</v>
      </c>
      <c r="L58" s="25" t="n">
        <f aca="false">IF(AND(ISNUMBER(F58),ISNUMBER(G58)),MAX(0,MIN(F58+MOD(G58-F58,1),30/24)-MAX(F58,22/24))+MAX(0,MIN(F58+MOD(G58-F58,1),6/24)-F58),"")</f>
        <v>0</v>
      </c>
      <c r="M58" s="25" t="n">
        <f aca="false">IF(AND(ISNUMBER(F58),ISNUMBER(G58)),IF(E58="휴일",(MOD(G58-F58,1)-N(H58)),0),"")</f>
        <v>0</v>
      </c>
      <c r="N58" s="26"/>
    </row>
    <row r="59" customFormat="false" ht="15" hidden="false" customHeight="false" outlineLevel="0" collapsed="false">
      <c r="A59" s="20" t="s">
        <v>54</v>
      </c>
      <c r="B59" s="21" t="str">
        <f aca="false">IF(A59="","",IFERROR(VLOOKUP(A59,직원명부!$A$5:$B$12,2,0),"?"))</f>
        <v>이서연</v>
      </c>
      <c r="C59" s="22" t="n">
        <v>46351</v>
      </c>
      <c r="D59" s="21" t="str">
        <f aca="false">IF(C59="","",CHOOSE(WEEKDAY(C59),"일","월","화","수","목","금","토"))</f>
        <v>수</v>
      </c>
      <c r="E59" s="23" t="s">
        <v>42</v>
      </c>
      <c r="F59" s="24" t="n">
        <v>0.541666666666667</v>
      </c>
      <c r="G59" s="24" t="n">
        <v>0.916666666666667</v>
      </c>
      <c r="H59" s="24" t="n">
        <v>0.0416666666666667</v>
      </c>
      <c r="I59" s="25" t="n">
        <f aca="false">IF(AND(ISNUMBER(F59),ISNUMBER(G59)),(MOD(G59-F59,1)-N(H59)),IF(AND(ISNUMBER(F59),G59=""),"미체크",""))</f>
        <v>0.333333333333333</v>
      </c>
      <c r="J59" s="23"/>
      <c r="K59" s="25" t="n">
        <f aca="false">IF(AND(ISNUMBER(F59),ISNUMBER(G59)),IF(J59="승인",IF(E59="근무일",MAX(0,(MOD(G59-F59,1)-N(H59))-8/24),IF(E59="휴무일",(MOD(G59-F59,1)-N(H59)),0)),0),"")</f>
        <v>0</v>
      </c>
      <c r="L59" s="25" t="n">
        <f aca="false">IF(AND(ISNUMBER(F59),ISNUMBER(G59)),MAX(0,MIN(F59+MOD(G59-F59,1),30/24)-MAX(F59,22/24))+MAX(0,MIN(F59+MOD(G59-F59,1),6/24)-F59),"")</f>
        <v>0</v>
      </c>
      <c r="M59" s="25" t="n">
        <f aca="false">IF(AND(ISNUMBER(F59),ISNUMBER(G59)),IF(E59="휴일",(MOD(G59-F59,1)-N(H59)),0),"")</f>
        <v>0</v>
      </c>
      <c r="N59" s="26"/>
    </row>
    <row r="60" customFormat="false" ht="15" hidden="false" customHeight="false" outlineLevel="0" collapsed="false">
      <c r="A60" s="20" t="s">
        <v>54</v>
      </c>
      <c r="B60" s="21" t="str">
        <f aca="false">IF(A60="","",IFERROR(VLOOKUP(A60,직원명부!$A$5:$B$12,2,0),"?"))</f>
        <v>이서연</v>
      </c>
      <c r="C60" s="22" t="n">
        <v>46352</v>
      </c>
      <c r="D60" s="21" t="str">
        <f aca="false">IF(C60="","",CHOOSE(WEEKDAY(C60),"일","월","화","수","목","금","토"))</f>
        <v>목</v>
      </c>
      <c r="E60" s="23" t="s">
        <v>42</v>
      </c>
      <c r="F60" s="24" t="n">
        <v>0.583333333333333</v>
      </c>
      <c r="G60" s="24" t="n">
        <v>0.958333333333333</v>
      </c>
      <c r="H60" s="24" t="n">
        <v>0.0416666666666667</v>
      </c>
      <c r="I60" s="25" t="n">
        <f aca="false">IF(AND(ISNUMBER(F60),ISNUMBER(G60)),(MOD(G60-F60,1)-N(H60)),IF(AND(ISNUMBER(F60),G60=""),"미체크",""))</f>
        <v>0.333333333333333</v>
      </c>
      <c r="J60" s="23"/>
      <c r="K60" s="25" t="n">
        <f aca="false">IF(AND(ISNUMBER(F60),ISNUMBER(G60)),IF(J60="승인",IF(E60="근무일",MAX(0,(MOD(G60-F60,1)-N(H60))-8/24),IF(E60="휴무일",(MOD(G60-F60,1)-N(H60)),0)),0),"")</f>
        <v>0</v>
      </c>
      <c r="L60" s="25" t="n">
        <f aca="false">IF(AND(ISNUMBER(F60),ISNUMBER(G60)),MAX(0,MIN(F60+MOD(G60-F60,1),30/24)-MAX(F60,22/24))+MAX(0,MIN(F60+MOD(G60-F60,1),6/24)-F60),"")</f>
        <v>0.0416666666666667</v>
      </c>
      <c r="M60" s="25" t="n">
        <f aca="false">IF(AND(ISNUMBER(F60),ISNUMBER(G60)),IF(E60="휴일",(MOD(G60-F60,1)-N(H60)),0),"")</f>
        <v>0</v>
      </c>
      <c r="N60" s="26" t="s">
        <v>57</v>
      </c>
    </row>
    <row r="61" customFormat="false" ht="15" hidden="false" customHeight="false" outlineLevel="0" collapsed="false">
      <c r="A61" s="20" t="s">
        <v>54</v>
      </c>
      <c r="B61" s="21" t="str">
        <f aca="false">IF(A61="","",IFERROR(VLOOKUP(A61,직원명부!$A$5:$B$12,2,0),"?"))</f>
        <v>이서연</v>
      </c>
      <c r="C61" s="22" t="n">
        <v>46353</v>
      </c>
      <c r="D61" s="21" t="str">
        <f aca="false">IF(C61="","",CHOOSE(WEEKDAY(C61),"일","월","화","수","목","금","토"))</f>
        <v>금</v>
      </c>
      <c r="E61" s="23" t="s">
        <v>42</v>
      </c>
      <c r="F61" s="24" t="n">
        <v>0.541666666666667</v>
      </c>
      <c r="G61" s="24" t="n">
        <v>0.916666666666667</v>
      </c>
      <c r="H61" s="24" t="n">
        <v>0.0416666666666667</v>
      </c>
      <c r="I61" s="25" t="n">
        <f aca="false">IF(AND(ISNUMBER(F61),ISNUMBER(G61)),(MOD(G61-F61,1)-N(H61)),IF(AND(ISNUMBER(F61),G61=""),"미체크",""))</f>
        <v>0.333333333333333</v>
      </c>
      <c r="J61" s="23"/>
      <c r="K61" s="25" t="n">
        <f aca="false">IF(AND(ISNUMBER(F61),ISNUMBER(G61)),IF(J61="승인",IF(E61="근무일",MAX(0,(MOD(G61-F61,1)-N(H61))-8/24),IF(E61="휴무일",(MOD(G61-F61,1)-N(H61)),0)),0),"")</f>
        <v>0</v>
      </c>
      <c r="L61" s="25" t="n">
        <f aca="false">IF(AND(ISNUMBER(F61),ISNUMBER(G61)),MAX(0,MIN(F61+MOD(G61-F61,1),30/24)-MAX(F61,22/24))+MAX(0,MIN(F61+MOD(G61-F61,1),6/24)-F61),"")</f>
        <v>0</v>
      </c>
      <c r="M61" s="25" t="n">
        <f aca="false">IF(AND(ISNUMBER(F61),ISNUMBER(G61)),IF(E61="휴일",(MOD(G61-F61,1)-N(H61)),0),"")</f>
        <v>0</v>
      </c>
      <c r="N61" s="26"/>
    </row>
    <row r="62" customFormat="false" ht="15" hidden="false" customHeight="false" outlineLevel="0" collapsed="false">
      <c r="A62" s="20" t="s">
        <v>54</v>
      </c>
      <c r="B62" s="21" t="str">
        <f aca="false">IF(A62="","",IFERROR(VLOOKUP(A62,직원명부!$A$5:$B$12,2,0),"?"))</f>
        <v>이서연</v>
      </c>
      <c r="C62" s="22" t="n">
        <v>46354</v>
      </c>
      <c r="D62" s="21" t="str">
        <f aca="false">IF(C62="","",CHOOSE(WEEKDAY(C62),"일","월","화","수","목","금","토"))</f>
        <v>토</v>
      </c>
      <c r="E62" s="23" t="s">
        <v>45</v>
      </c>
      <c r="F62" s="24"/>
      <c r="G62" s="24"/>
      <c r="H62" s="24"/>
      <c r="I62" s="25" t="str">
        <f aca="false">IF(AND(ISNUMBER(F62),ISNUMBER(G62)),(MOD(G62-F62,1)-N(H62)),IF(AND(ISNUMBER(F62),G62=""),"미체크",""))</f>
        <v/>
      </c>
      <c r="J62" s="23"/>
      <c r="K62" s="25" t="str">
        <f aca="false">IF(AND(ISNUMBER(F62),ISNUMBER(G62)),IF(J62="승인",IF(E62="근무일",MAX(0,(MOD(G62-F62,1)-N(H62))-8/24),IF(E62="휴무일",(MOD(G62-F62,1)-N(H62)),0)),0),"")</f>
        <v/>
      </c>
      <c r="L62" s="25" t="str">
        <f aca="false">IF(AND(ISNUMBER(F62),ISNUMBER(G62)),MAX(0,MIN(F62+MOD(G62-F62,1),30/24)-MAX(F62,22/24))+MAX(0,MIN(F62+MOD(G62-F62,1),6/24)-F62),"")</f>
        <v/>
      </c>
      <c r="M62" s="25" t="str">
        <f aca="false">IF(AND(ISNUMBER(F62),ISNUMBER(G62)),IF(E62="휴일",(MOD(G62-F62,1)-N(H62)),0),"")</f>
        <v/>
      </c>
      <c r="N62" s="26"/>
    </row>
    <row r="63" customFormat="false" ht="15" hidden="false" customHeight="false" outlineLevel="0" collapsed="false">
      <c r="A63" s="20" t="s">
        <v>54</v>
      </c>
      <c r="B63" s="21" t="str">
        <f aca="false">IF(A63="","",IFERROR(VLOOKUP(A63,직원명부!$A$5:$B$12,2,0),"?"))</f>
        <v>이서연</v>
      </c>
      <c r="C63" s="22" t="n">
        <v>46355</v>
      </c>
      <c r="D63" s="21" t="str">
        <f aca="false">IF(C63="","",CHOOSE(WEEKDAY(C63),"일","월","화","수","목","금","토"))</f>
        <v>일</v>
      </c>
      <c r="E63" s="23" t="s">
        <v>40</v>
      </c>
      <c r="F63" s="24"/>
      <c r="G63" s="24"/>
      <c r="H63" s="24"/>
      <c r="I63" s="25" t="str">
        <f aca="false">IF(AND(ISNUMBER(F63),ISNUMBER(G63)),(MOD(G63-F63,1)-N(H63)),IF(AND(ISNUMBER(F63),G63=""),"미체크",""))</f>
        <v/>
      </c>
      <c r="J63" s="23"/>
      <c r="K63" s="25" t="str">
        <f aca="false">IF(AND(ISNUMBER(F63),ISNUMBER(G63)),IF(J63="승인",IF(E63="근무일",MAX(0,(MOD(G63-F63,1)-N(H63))-8/24),IF(E63="휴무일",(MOD(G63-F63,1)-N(H63)),0)),0),"")</f>
        <v/>
      </c>
      <c r="L63" s="25" t="str">
        <f aca="false">IF(AND(ISNUMBER(F63),ISNUMBER(G63)),MAX(0,MIN(F63+MOD(G63-F63,1),30/24)-MAX(F63,22/24))+MAX(0,MIN(F63+MOD(G63-F63,1),6/24)-F63),"")</f>
        <v/>
      </c>
      <c r="M63" s="25" t="str">
        <f aca="false">IF(AND(ISNUMBER(F63),ISNUMBER(G63)),IF(E63="휴일",(MOD(G63-F63,1)-N(H63)),0),"")</f>
        <v/>
      </c>
      <c r="N63" s="26" t="s">
        <v>41</v>
      </c>
    </row>
    <row r="64" customFormat="false" ht="15" hidden="false" customHeight="false" outlineLevel="0" collapsed="false">
      <c r="A64" s="20" t="s">
        <v>54</v>
      </c>
      <c r="B64" s="21" t="str">
        <f aca="false">IF(A64="","",IFERROR(VLOOKUP(A64,직원명부!$A$5:$B$12,2,0),"?"))</f>
        <v>이서연</v>
      </c>
      <c r="C64" s="22" t="n">
        <v>46356</v>
      </c>
      <c r="D64" s="21" t="str">
        <f aca="false">IF(C64="","",CHOOSE(WEEKDAY(C64),"일","월","화","수","목","금","토"))</f>
        <v>월</v>
      </c>
      <c r="E64" s="23" t="s">
        <v>42</v>
      </c>
      <c r="F64" s="24" t="n">
        <v>0.541666666666667</v>
      </c>
      <c r="G64" s="24" t="n">
        <v>0.916666666666667</v>
      </c>
      <c r="H64" s="24" t="n">
        <v>0.0416666666666667</v>
      </c>
      <c r="I64" s="25" t="n">
        <f aca="false">IF(AND(ISNUMBER(F64),ISNUMBER(G64)),(MOD(G64-F64,1)-N(H64)),IF(AND(ISNUMBER(F64),G64=""),"미체크",""))</f>
        <v>0.333333333333333</v>
      </c>
      <c r="J64" s="23"/>
      <c r="K64" s="25" t="n">
        <f aca="false">IF(AND(ISNUMBER(F64),ISNUMBER(G64)),IF(J64="승인",IF(E64="근무일",MAX(0,(MOD(G64-F64,1)-N(H64))-8/24),IF(E64="휴무일",(MOD(G64-F64,1)-N(H64)),0)),0),"")</f>
        <v>0</v>
      </c>
      <c r="L64" s="25" t="n">
        <f aca="false">IF(AND(ISNUMBER(F64),ISNUMBER(G64)),MAX(0,MIN(F64+MOD(G64-F64,1),30/24)-MAX(F64,22/24))+MAX(0,MIN(F64+MOD(G64-F64,1),6/24)-F64),"")</f>
        <v>0</v>
      </c>
      <c r="M64" s="25" t="n">
        <f aca="false">IF(AND(ISNUMBER(F64),ISNUMBER(G64)),IF(E64="휴일",(MOD(G64-F64,1)-N(H64)),0),"")</f>
        <v>0</v>
      </c>
      <c r="N64" s="26"/>
    </row>
    <row r="65" customFormat="false" ht="15" hidden="false" customHeight="false" outlineLevel="0" collapsed="false">
      <c r="A65" s="20" t="s">
        <v>58</v>
      </c>
      <c r="B65" s="21" t="str">
        <f aca="false">IF(A65="","",IFERROR(VLOOKUP(A65,직원명부!$A$5:$B$12,2,0),"?"))</f>
        <v>박지훈</v>
      </c>
      <c r="C65" s="22" t="n">
        <v>46327</v>
      </c>
      <c r="D65" s="21" t="str">
        <f aca="false">IF(C65="","",CHOOSE(WEEKDAY(C65),"일","월","화","수","목","금","토"))</f>
        <v>일</v>
      </c>
      <c r="E65" s="23" t="s">
        <v>40</v>
      </c>
      <c r="F65" s="24"/>
      <c r="G65" s="24"/>
      <c r="H65" s="24"/>
      <c r="I65" s="25" t="str">
        <f aca="false">IF(AND(ISNUMBER(F65),ISNUMBER(G65)),(MOD(G65-F65,1)-N(H65)),IF(AND(ISNUMBER(F65),G65=""),"미체크",""))</f>
        <v/>
      </c>
      <c r="J65" s="23"/>
      <c r="K65" s="25" t="str">
        <f aca="false">IF(AND(ISNUMBER(F65),ISNUMBER(G65)),IF(J65="승인",IF(E65="근무일",MAX(0,(MOD(G65-F65,1)-N(H65))-8/24),IF(E65="휴무일",(MOD(G65-F65,1)-N(H65)),0)),0),"")</f>
        <v/>
      </c>
      <c r="L65" s="25" t="str">
        <f aca="false">IF(AND(ISNUMBER(F65),ISNUMBER(G65)),MAX(0,MIN(F65+MOD(G65-F65,1),30/24)-MAX(F65,22/24))+MAX(0,MIN(F65+MOD(G65-F65,1),6/24)-F65),"")</f>
        <v/>
      </c>
      <c r="M65" s="25" t="str">
        <f aca="false">IF(AND(ISNUMBER(F65),ISNUMBER(G65)),IF(E65="휴일",(MOD(G65-F65,1)-N(H65)),0),"")</f>
        <v/>
      </c>
      <c r="N65" s="26" t="s">
        <v>41</v>
      </c>
    </row>
    <row r="66" customFormat="false" ht="15" hidden="false" customHeight="false" outlineLevel="0" collapsed="false">
      <c r="A66" s="20" t="s">
        <v>58</v>
      </c>
      <c r="B66" s="21" t="str">
        <f aca="false">IF(A66="","",IFERROR(VLOOKUP(A66,직원명부!$A$5:$B$12,2,0),"?"))</f>
        <v>박지훈</v>
      </c>
      <c r="C66" s="22" t="n">
        <v>46328</v>
      </c>
      <c r="D66" s="21" t="str">
        <f aca="false">IF(C66="","",CHOOSE(WEEKDAY(C66),"일","월","화","수","목","금","토"))</f>
        <v>월</v>
      </c>
      <c r="E66" s="23" t="s">
        <v>42</v>
      </c>
      <c r="F66" s="24" t="n">
        <v>0.416666666666667</v>
      </c>
      <c r="G66" s="24" t="n">
        <v>0.604166666666667</v>
      </c>
      <c r="H66" s="24" t="n">
        <v>0.0208333333333333</v>
      </c>
      <c r="I66" s="25" t="n">
        <f aca="false">IF(AND(ISNUMBER(F66),ISNUMBER(G66)),(MOD(G66-F66,1)-N(H66)),IF(AND(ISNUMBER(F66),G66=""),"미체크",""))</f>
        <v>0.166666666666667</v>
      </c>
      <c r="J66" s="23"/>
      <c r="K66" s="25" t="n">
        <f aca="false">IF(AND(ISNUMBER(F66),ISNUMBER(G66)),IF(J66="승인",IF(E66="근무일",MAX(0,(MOD(G66-F66,1)-N(H66))-8/24),IF(E66="휴무일",(MOD(G66-F66,1)-N(H66)),0)),0),"")</f>
        <v>0</v>
      </c>
      <c r="L66" s="25" t="n">
        <f aca="false">IF(AND(ISNUMBER(F66),ISNUMBER(G66)),MAX(0,MIN(F66+MOD(G66-F66,1),30/24)-MAX(F66,22/24))+MAX(0,MIN(F66+MOD(G66-F66,1),6/24)-F66),"")</f>
        <v>0</v>
      </c>
      <c r="M66" s="25" t="n">
        <f aca="false">IF(AND(ISNUMBER(F66),ISNUMBER(G66)),IF(E66="휴일",(MOD(G66-F66,1)-N(H66)),0),"")</f>
        <v>0</v>
      </c>
      <c r="N66" s="26"/>
    </row>
    <row r="67" customFormat="false" ht="15" hidden="false" customHeight="false" outlineLevel="0" collapsed="false">
      <c r="A67" s="20" t="s">
        <v>58</v>
      </c>
      <c r="B67" s="21" t="str">
        <f aca="false">IF(A67="","",IFERROR(VLOOKUP(A67,직원명부!$A$5:$B$12,2,0),"?"))</f>
        <v>박지훈</v>
      </c>
      <c r="C67" s="22" t="n">
        <v>46329</v>
      </c>
      <c r="D67" s="21" t="str">
        <f aca="false">IF(C67="","",CHOOSE(WEEKDAY(C67),"일","월","화","수","목","금","토"))</f>
        <v>화</v>
      </c>
      <c r="E67" s="23" t="s">
        <v>45</v>
      </c>
      <c r="F67" s="24"/>
      <c r="G67" s="24"/>
      <c r="H67" s="24"/>
      <c r="I67" s="25" t="str">
        <f aca="false">IF(AND(ISNUMBER(F67),ISNUMBER(G67)),(MOD(G67-F67,1)-N(H67)),IF(AND(ISNUMBER(F67),G67=""),"미체크",""))</f>
        <v/>
      </c>
      <c r="J67" s="23"/>
      <c r="K67" s="25" t="str">
        <f aca="false">IF(AND(ISNUMBER(F67),ISNUMBER(G67)),IF(J67="승인",IF(E67="근무일",MAX(0,(MOD(G67-F67,1)-N(H67))-8/24),IF(E67="휴무일",(MOD(G67-F67,1)-N(H67)),0)),0),"")</f>
        <v/>
      </c>
      <c r="L67" s="25" t="str">
        <f aca="false">IF(AND(ISNUMBER(F67),ISNUMBER(G67)),MAX(0,MIN(F67+MOD(G67-F67,1),30/24)-MAX(F67,22/24))+MAX(0,MIN(F67+MOD(G67-F67,1),6/24)-F67),"")</f>
        <v/>
      </c>
      <c r="M67" s="25" t="str">
        <f aca="false">IF(AND(ISNUMBER(F67),ISNUMBER(G67)),IF(E67="휴일",(MOD(G67-F67,1)-N(H67)),0),"")</f>
        <v/>
      </c>
      <c r="N67" s="26" t="s">
        <v>59</v>
      </c>
    </row>
    <row r="68" customFormat="false" ht="15" hidden="false" customHeight="false" outlineLevel="0" collapsed="false">
      <c r="A68" s="20" t="s">
        <v>58</v>
      </c>
      <c r="B68" s="21" t="str">
        <f aca="false">IF(A68="","",IFERROR(VLOOKUP(A68,직원명부!$A$5:$B$12,2,0),"?"))</f>
        <v>박지훈</v>
      </c>
      <c r="C68" s="22" t="n">
        <v>46330</v>
      </c>
      <c r="D68" s="21" t="str">
        <f aca="false">IF(C68="","",CHOOSE(WEEKDAY(C68),"일","월","화","수","목","금","토"))</f>
        <v>수</v>
      </c>
      <c r="E68" s="23" t="s">
        <v>42</v>
      </c>
      <c r="F68" s="24" t="n">
        <v>0.416666666666667</v>
      </c>
      <c r="G68" s="24" t="n">
        <v>0.604166666666667</v>
      </c>
      <c r="H68" s="24" t="n">
        <v>0.0208333333333333</v>
      </c>
      <c r="I68" s="25" t="n">
        <f aca="false">IF(AND(ISNUMBER(F68),ISNUMBER(G68)),(MOD(G68-F68,1)-N(H68)),IF(AND(ISNUMBER(F68),G68=""),"미체크",""))</f>
        <v>0.166666666666667</v>
      </c>
      <c r="J68" s="23"/>
      <c r="K68" s="25" t="n">
        <f aca="false">IF(AND(ISNUMBER(F68),ISNUMBER(G68)),IF(J68="승인",IF(E68="근무일",MAX(0,(MOD(G68-F68,1)-N(H68))-8/24),IF(E68="휴무일",(MOD(G68-F68,1)-N(H68)),0)),0),"")</f>
        <v>0</v>
      </c>
      <c r="L68" s="25" t="n">
        <f aca="false">IF(AND(ISNUMBER(F68),ISNUMBER(G68)),MAX(0,MIN(F68+MOD(G68-F68,1),30/24)-MAX(F68,22/24))+MAX(0,MIN(F68+MOD(G68-F68,1),6/24)-F68),"")</f>
        <v>0</v>
      </c>
      <c r="M68" s="25" t="n">
        <f aca="false">IF(AND(ISNUMBER(F68),ISNUMBER(G68)),IF(E68="휴일",(MOD(G68-F68,1)-N(H68)),0),"")</f>
        <v>0</v>
      </c>
      <c r="N68" s="26"/>
    </row>
    <row r="69" customFormat="false" ht="15" hidden="false" customHeight="false" outlineLevel="0" collapsed="false">
      <c r="A69" s="20" t="s">
        <v>58</v>
      </c>
      <c r="B69" s="21" t="str">
        <f aca="false">IF(A69="","",IFERROR(VLOOKUP(A69,직원명부!$A$5:$B$12,2,0),"?"))</f>
        <v>박지훈</v>
      </c>
      <c r="C69" s="22" t="n">
        <v>46331</v>
      </c>
      <c r="D69" s="21" t="str">
        <f aca="false">IF(C69="","",CHOOSE(WEEKDAY(C69),"일","월","화","수","목","금","토"))</f>
        <v>목</v>
      </c>
      <c r="E69" s="23" t="s">
        <v>45</v>
      </c>
      <c r="F69" s="24"/>
      <c r="G69" s="24"/>
      <c r="H69" s="24"/>
      <c r="I69" s="25" t="str">
        <f aca="false">IF(AND(ISNUMBER(F69),ISNUMBER(G69)),(MOD(G69-F69,1)-N(H69)),IF(AND(ISNUMBER(F69),G69=""),"미체크",""))</f>
        <v/>
      </c>
      <c r="J69" s="23"/>
      <c r="K69" s="25" t="str">
        <f aca="false">IF(AND(ISNUMBER(F69),ISNUMBER(G69)),IF(J69="승인",IF(E69="근무일",MAX(0,(MOD(G69-F69,1)-N(H69))-8/24),IF(E69="휴무일",(MOD(G69-F69,1)-N(H69)),0)),0),"")</f>
        <v/>
      </c>
      <c r="L69" s="25" t="str">
        <f aca="false">IF(AND(ISNUMBER(F69),ISNUMBER(G69)),MAX(0,MIN(F69+MOD(G69-F69,1),30/24)-MAX(F69,22/24))+MAX(0,MIN(F69+MOD(G69-F69,1),6/24)-F69),"")</f>
        <v/>
      </c>
      <c r="M69" s="25" t="str">
        <f aca="false">IF(AND(ISNUMBER(F69),ISNUMBER(G69)),IF(E69="휴일",(MOD(G69-F69,1)-N(H69)),0),"")</f>
        <v/>
      </c>
      <c r="N69" s="26" t="s">
        <v>59</v>
      </c>
    </row>
    <row r="70" customFormat="false" ht="15" hidden="false" customHeight="false" outlineLevel="0" collapsed="false">
      <c r="A70" s="20" t="s">
        <v>58</v>
      </c>
      <c r="B70" s="21" t="str">
        <f aca="false">IF(A70="","",IFERROR(VLOOKUP(A70,직원명부!$A$5:$B$12,2,0),"?"))</f>
        <v>박지훈</v>
      </c>
      <c r="C70" s="22" t="n">
        <v>46332</v>
      </c>
      <c r="D70" s="21" t="str">
        <f aca="false">IF(C70="","",CHOOSE(WEEKDAY(C70),"일","월","화","수","목","금","토"))</f>
        <v>금</v>
      </c>
      <c r="E70" s="23" t="s">
        <v>42</v>
      </c>
      <c r="F70" s="24" t="n">
        <v>0.416666666666667</v>
      </c>
      <c r="G70" s="24" t="n">
        <v>0.604166666666667</v>
      </c>
      <c r="H70" s="24" t="n">
        <v>0.0208333333333333</v>
      </c>
      <c r="I70" s="25" t="n">
        <f aca="false">IF(AND(ISNUMBER(F70),ISNUMBER(G70)),(MOD(G70-F70,1)-N(H70)),IF(AND(ISNUMBER(F70),G70=""),"미체크",""))</f>
        <v>0.166666666666667</v>
      </c>
      <c r="J70" s="23"/>
      <c r="K70" s="25" t="n">
        <f aca="false">IF(AND(ISNUMBER(F70),ISNUMBER(G70)),IF(J70="승인",IF(E70="근무일",MAX(0,(MOD(G70-F70,1)-N(H70))-8/24),IF(E70="휴무일",(MOD(G70-F70,1)-N(H70)),0)),0),"")</f>
        <v>0</v>
      </c>
      <c r="L70" s="25" t="n">
        <f aca="false">IF(AND(ISNUMBER(F70),ISNUMBER(G70)),MAX(0,MIN(F70+MOD(G70-F70,1),30/24)-MAX(F70,22/24))+MAX(0,MIN(F70+MOD(G70-F70,1),6/24)-F70),"")</f>
        <v>0</v>
      </c>
      <c r="M70" s="25" t="n">
        <f aca="false">IF(AND(ISNUMBER(F70),ISNUMBER(G70)),IF(E70="휴일",(MOD(G70-F70,1)-N(H70)),0),"")</f>
        <v>0</v>
      </c>
      <c r="N70" s="26"/>
    </row>
    <row r="71" customFormat="false" ht="15" hidden="false" customHeight="false" outlineLevel="0" collapsed="false">
      <c r="A71" s="20" t="s">
        <v>58</v>
      </c>
      <c r="B71" s="21" t="str">
        <f aca="false">IF(A71="","",IFERROR(VLOOKUP(A71,직원명부!$A$5:$B$12,2,0),"?"))</f>
        <v>박지훈</v>
      </c>
      <c r="C71" s="22" t="n">
        <v>46333</v>
      </c>
      <c r="D71" s="21" t="str">
        <f aca="false">IF(C71="","",CHOOSE(WEEKDAY(C71),"일","월","화","수","목","금","토"))</f>
        <v>토</v>
      </c>
      <c r="E71" s="23" t="s">
        <v>45</v>
      </c>
      <c r="F71" s="24"/>
      <c r="G71" s="24"/>
      <c r="H71" s="24"/>
      <c r="I71" s="25" t="str">
        <f aca="false">IF(AND(ISNUMBER(F71),ISNUMBER(G71)),(MOD(G71-F71,1)-N(H71)),IF(AND(ISNUMBER(F71),G71=""),"미체크",""))</f>
        <v/>
      </c>
      <c r="J71" s="23"/>
      <c r="K71" s="25" t="str">
        <f aca="false">IF(AND(ISNUMBER(F71),ISNUMBER(G71)),IF(J71="승인",IF(E71="근무일",MAX(0,(MOD(G71-F71,1)-N(H71))-8/24),IF(E71="휴무일",(MOD(G71-F71,1)-N(H71)),0)),0),"")</f>
        <v/>
      </c>
      <c r="L71" s="25" t="str">
        <f aca="false">IF(AND(ISNUMBER(F71),ISNUMBER(G71)),MAX(0,MIN(F71+MOD(G71-F71,1),30/24)-MAX(F71,22/24))+MAX(0,MIN(F71+MOD(G71-F71,1),6/24)-F71),"")</f>
        <v/>
      </c>
      <c r="M71" s="25" t="str">
        <f aca="false">IF(AND(ISNUMBER(F71),ISNUMBER(G71)),IF(E71="휴일",(MOD(G71-F71,1)-N(H71)),0),"")</f>
        <v/>
      </c>
      <c r="N71" s="26"/>
    </row>
    <row r="72" customFormat="false" ht="15" hidden="false" customHeight="false" outlineLevel="0" collapsed="false">
      <c r="A72" s="20" t="s">
        <v>58</v>
      </c>
      <c r="B72" s="21" t="str">
        <f aca="false">IF(A72="","",IFERROR(VLOOKUP(A72,직원명부!$A$5:$B$12,2,0),"?"))</f>
        <v>박지훈</v>
      </c>
      <c r="C72" s="22" t="n">
        <v>46334</v>
      </c>
      <c r="D72" s="21" t="str">
        <f aca="false">IF(C72="","",CHOOSE(WEEKDAY(C72),"일","월","화","수","목","금","토"))</f>
        <v>일</v>
      </c>
      <c r="E72" s="23" t="s">
        <v>40</v>
      </c>
      <c r="F72" s="24"/>
      <c r="G72" s="24"/>
      <c r="H72" s="24"/>
      <c r="I72" s="25" t="str">
        <f aca="false">IF(AND(ISNUMBER(F72),ISNUMBER(G72)),(MOD(G72-F72,1)-N(H72)),IF(AND(ISNUMBER(F72),G72=""),"미체크",""))</f>
        <v/>
      </c>
      <c r="J72" s="23"/>
      <c r="K72" s="25" t="str">
        <f aca="false">IF(AND(ISNUMBER(F72),ISNUMBER(G72)),IF(J72="승인",IF(E72="근무일",MAX(0,(MOD(G72-F72,1)-N(H72))-8/24),IF(E72="휴무일",(MOD(G72-F72,1)-N(H72)),0)),0),"")</f>
        <v/>
      </c>
      <c r="L72" s="25" t="str">
        <f aca="false">IF(AND(ISNUMBER(F72),ISNUMBER(G72)),MAX(0,MIN(F72+MOD(G72-F72,1),30/24)-MAX(F72,22/24))+MAX(0,MIN(F72+MOD(G72-F72,1),6/24)-F72),"")</f>
        <v/>
      </c>
      <c r="M72" s="25" t="str">
        <f aca="false">IF(AND(ISNUMBER(F72),ISNUMBER(G72)),IF(E72="휴일",(MOD(G72-F72,1)-N(H72)),0),"")</f>
        <v/>
      </c>
      <c r="N72" s="26" t="s">
        <v>41</v>
      </c>
    </row>
    <row r="73" customFormat="false" ht="15" hidden="false" customHeight="false" outlineLevel="0" collapsed="false">
      <c r="A73" s="20" t="s">
        <v>58</v>
      </c>
      <c r="B73" s="21" t="str">
        <f aca="false">IF(A73="","",IFERROR(VLOOKUP(A73,직원명부!$A$5:$B$12,2,0),"?"))</f>
        <v>박지훈</v>
      </c>
      <c r="C73" s="22" t="n">
        <v>46335</v>
      </c>
      <c r="D73" s="21" t="str">
        <f aca="false">IF(C73="","",CHOOSE(WEEKDAY(C73),"일","월","화","수","목","금","토"))</f>
        <v>월</v>
      </c>
      <c r="E73" s="23" t="s">
        <v>42</v>
      </c>
      <c r="F73" s="24" t="n">
        <v>0.416666666666667</v>
      </c>
      <c r="G73" s="24" t="n">
        <v>0.604166666666667</v>
      </c>
      <c r="H73" s="24" t="n">
        <v>0.0208333333333333</v>
      </c>
      <c r="I73" s="25" t="n">
        <f aca="false">IF(AND(ISNUMBER(F73),ISNUMBER(G73)),(MOD(G73-F73,1)-N(H73)),IF(AND(ISNUMBER(F73),G73=""),"미체크",""))</f>
        <v>0.166666666666667</v>
      </c>
      <c r="J73" s="23"/>
      <c r="K73" s="25" t="n">
        <f aca="false">IF(AND(ISNUMBER(F73),ISNUMBER(G73)),IF(J73="승인",IF(E73="근무일",MAX(0,(MOD(G73-F73,1)-N(H73))-8/24),IF(E73="휴무일",(MOD(G73-F73,1)-N(H73)),0)),0),"")</f>
        <v>0</v>
      </c>
      <c r="L73" s="25" t="n">
        <f aca="false">IF(AND(ISNUMBER(F73),ISNUMBER(G73)),MAX(0,MIN(F73+MOD(G73-F73,1),30/24)-MAX(F73,22/24))+MAX(0,MIN(F73+MOD(G73-F73,1),6/24)-F73),"")</f>
        <v>0</v>
      </c>
      <c r="M73" s="25" t="n">
        <f aca="false">IF(AND(ISNUMBER(F73),ISNUMBER(G73)),IF(E73="휴일",(MOD(G73-F73,1)-N(H73)),0),"")</f>
        <v>0</v>
      </c>
      <c r="N73" s="26"/>
    </row>
    <row r="74" customFormat="false" ht="15" hidden="false" customHeight="false" outlineLevel="0" collapsed="false">
      <c r="A74" s="20" t="s">
        <v>58</v>
      </c>
      <c r="B74" s="21" t="str">
        <f aca="false">IF(A74="","",IFERROR(VLOOKUP(A74,직원명부!$A$5:$B$12,2,0),"?"))</f>
        <v>박지훈</v>
      </c>
      <c r="C74" s="22" t="n">
        <v>46336</v>
      </c>
      <c r="D74" s="21" t="str">
        <f aca="false">IF(C74="","",CHOOSE(WEEKDAY(C74),"일","월","화","수","목","금","토"))</f>
        <v>화</v>
      </c>
      <c r="E74" s="23" t="s">
        <v>45</v>
      </c>
      <c r="F74" s="24"/>
      <c r="G74" s="24"/>
      <c r="H74" s="24"/>
      <c r="I74" s="25" t="str">
        <f aca="false">IF(AND(ISNUMBER(F74),ISNUMBER(G74)),(MOD(G74-F74,1)-N(H74)),IF(AND(ISNUMBER(F74),G74=""),"미체크",""))</f>
        <v/>
      </c>
      <c r="J74" s="23"/>
      <c r="K74" s="25" t="str">
        <f aca="false">IF(AND(ISNUMBER(F74),ISNUMBER(G74)),IF(J74="승인",IF(E74="근무일",MAX(0,(MOD(G74-F74,1)-N(H74))-8/24),IF(E74="휴무일",(MOD(G74-F74,1)-N(H74)),0)),0),"")</f>
        <v/>
      </c>
      <c r="L74" s="25" t="str">
        <f aca="false">IF(AND(ISNUMBER(F74),ISNUMBER(G74)),MAX(0,MIN(F74+MOD(G74-F74,1),30/24)-MAX(F74,22/24))+MAX(0,MIN(F74+MOD(G74-F74,1),6/24)-F74),"")</f>
        <v/>
      </c>
      <c r="M74" s="25" t="str">
        <f aca="false">IF(AND(ISNUMBER(F74),ISNUMBER(G74)),IF(E74="휴일",(MOD(G74-F74,1)-N(H74)),0),"")</f>
        <v/>
      </c>
      <c r="N74" s="26" t="s">
        <v>59</v>
      </c>
    </row>
    <row r="75" customFormat="false" ht="15" hidden="false" customHeight="false" outlineLevel="0" collapsed="false">
      <c r="A75" s="20" t="s">
        <v>58</v>
      </c>
      <c r="B75" s="21" t="str">
        <f aca="false">IF(A75="","",IFERROR(VLOOKUP(A75,직원명부!$A$5:$B$12,2,0),"?"))</f>
        <v>박지훈</v>
      </c>
      <c r="C75" s="22" t="n">
        <v>46337</v>
      </c>
      <c r="D75" s="21" t="str">
        <f aca="false">IF(C75="","",CHOOSE(WEEKDAY(C75),"일","월","화","수","목","금","토"))</f>
        <v>수</v>
      </c>
      <c r="E75" s="23" t="s">
        <v>42</v>
      </c>
      <c r="F75" s="24" t="n">
        <v>0.416666666666667</v>
      </c>
      <c r="G75" s="24" t="n">
        <v>0.604166666666667</v>
      </c>
      <c r="H75" s="24" t="n">
        <v>0.0208333333333333</v>
      </c>
      <c r="I75" s="25" t="n">
        <f aca="false">IF(AND(ISNUMBER(F75),ISNUMBER(G75)),(MOD(G75-F75,1)-N(H75)),IF(AND(ISNUMBER(F75),G75=""),"미체크",""))</f>
        <v>0.166666666666667</v>
      </c>
      <c r="J75" s="23"/>
      <c r="K75" s="25" t="n">
        <f aca="false">IF(AND(ISNUMBER(F75),ISNUMBER(G75)),IF(J75="승인",IF(E75="근무일",MAX(0,(MOD(G75-F75,1)-N(H75))-8/24),IF(E75="휴무일",(MOD(G75-F75,1)-N(H75)),0)),0),"")</f>
        <v>0</v>
      </c>
      <c r="L75" s="25" t="n">
        <f aca="false">IF(AND(ISNUMBER(F75),ISNUMBER(G75)),MAX(0,MIN(F75+MOD(G75-F75,1),30/24)-MAX(F75,22/24))+MAX(0,MIN(F75+MOD(G75-F75,1),6/24)-F75),"")</f>
        <v>0</v>
      </c>
      <c r="M75" s="25" t="n">
        <f aca="false">IF(AND(ISNUMBER(F75),ISNUMBER(G75)),IF(E75="휴일",(MOD(G75-F75,1)-N(H75)),0),"")</f>
        <v>0</v>
      </c>
      <c r="N75" s="26"/>
    </row>
    <row r="76" customFormat="false" ht="15" hidden="false" customHeight="false" outlineLevel="0" collapsed="false">
      <c r="A76" s="20" t="s">
        <v>58</v>
      </c>
      <c r="B76" s="21" t="str">
        <f aca="false">IF(A76="","",IFERROR(VLOOKUP(A76,직원명부!$A$5:$B$12,2,0),"?"))</f>
        <v>박지훈</v>
      </c>
      <c r="C76" s="22" t="n">
        <v>46338</v>
      </c>
      <c r="D76" s="21" t="str">
        <f aca="false">IF(C76="","",CHOOSE(WEEKDAY(C76),"일","월","화","수","목","금","토"))</f>
        <v>목</v>
      </c>
      <c r="E76" s="23" t="s">
        <v>45</v>
      </c>
      <c r="F76" s="24"/>
      <c r="G76" s="24"/>
      <c r="H76" s="24"/>
      <c r="I76" s="25" t="str">
        <f aca="false">IF(AND(ISNUMBER(F76),ISNUMBER(G76)),(MOD(G76-F76,1)-N(H76)),IF(AND(ISNUMBER(F76),G76=""),"미체크",""))</f>
        <v/>
      </c>
      <c r="J76" s="23"/>
      <c r="K76" s="25" t="str">
        <f aca="false">IF(AND(ISNUMBER(F76),ISNUMBER(G76)),IF(J76="승인",IF(E76="근무일",MAX(0,(MOD(G76-F76,1)-N(H76))-8/24),IF(E76="휴무일",(MOD(G76-F76,1)-N(H76)),0)),0),"")</f>
        <v/>
      </c>
      <c r="L76" s="25" t="str">
        <f aca="false">IF(AND(ISNUMBER(F76),ISNUMBER(G76)),MAX(0,MIN(F76+MOD(G76-F76,1),30/24)-MAX(F76,22/24))+MAX(0,MIN(F76+MOD(G76-F76,1),6/24)-F76),"")</f>
        <v/>
      </c>
      <c r="M76" s="25" t="str">
        <f aca="false">IF(AND(ISNUMBER(F76),ISNUMBER(G76)),IF(E76="휴일",(MOD(G76-F76,1)-N(H76)),0),"")</f>
        <v/>
      </c>
      <c r="N76" s="26" t="s">
        <v>59</v>
      </c>
    </row>
    <row r="77" customFormat="false" ht="15" hidden="false" customHeight="false" outlineLevel="0" collapsed="false">
      <c r="A77" s="20" t="s">
        <v>58</v>
      </c>
      <c r="B77" s="21" t="str">
        <f aca="false">IF(A77="","",IFERROR(VLOOKUP(A77,직원명부!$A$5:$B$12,2,0),"?"))</f>
        <v>박지훈</v>
      </c>
      <c r="C77" s="22" t="n">
        <v>46339</v>
      </c>
      <c r="D77" s="21" t="str">
        <f aca="false">IF(C77="","",CHOOSE(WEEKDAY(C77),"일","월","화","수","목","금","토"))</f>
        <v>금</v>
      </c>
      <c r="E77" s="23" t="s">
        <v>42</v>
      </c>
      <c r="F77" s="24" t="n">
        <v>0.416666666666667</v>
      </c>
      <c r="G77" s="24" t="n">
        <v>0.604166666666667</v>
      </c>
      <c r="H77" s="24" t="n">
        <v>0.0208333333333333</v>
      </c>
      <c r="I77" s="25" t="n">
        <f aca="false">IF(AND(ISNUMBER(F77),ISNUMBER(G77)),(MOD(G77-F77,1)-N(H77)),IF(AND(ISNUMBER(F77),G77=""),"미체크",""))</f>
        <v>0.166666666666667</v>
      </c>
      <c r="J77" s="23"/>
      <c r="K77" s="25" t="n">
        <f aca="false">IF(AND(ISNUMBER(F77),ISNUMBER(G77)),IF(J77="승인",IF(E77="근무일",MAX(0,(MOD(G77-F77,1)-N(H77))-8/24),IF(E77="휴무일",(MOD(G77-F77,1)-N(H77)),0)),0),"")</f>
        <v>0</v>
      </c>
      <c r="L77" s="25" t="n">
        <f aca="false">IF(AND(ISNUMBER(F77),ISNUMBER(G77)),MAX(0,MIN(F77+MOD(G77-F77,1),30/24)-MAX(F77,22/24))+MAX(0,MIN(F77+MOD(G77-F77,1),6/24)-F77),"")</f>
        <v>0</v>
      </c>
      <c r="M77" s="25" t="n">
        <f aca="false">IF(AND(ISNUMBER(F77),ISNUMBER(G77)),IF(E77="휴일",(MOD(G77-F77,1)-N(H77)),0),"")</f>
        <v>0</v>
      </c>
      <c r="N77" s="26"/>
    </row>
    <row r="78" customFormat="false" ht="15" hidden="false" customHeight="false" outlineLevel="0" collapsed="false">
      <c r="A78" s="20" t="s">
        <v>58</v>
      </c>
      <c r="B78" s="21" t="str">
        <f aca="false">IF(A78="","",IFERROR(VLOOKUP(A78,직원명부!$A$5:$B$12,2,0),"?"))</f>
        <v>박지훈</v>
      </c>
      <c r="C78" s="22" t="n">
        <v>46340</v>
      </c>
      <c r="D78" s="21" t="str">
        <f aca="false">IF(C78="","",CHOOSE(WEEKDAY(C78),"일","월","화","수","목","금","토"))</f>
        <v>토</v>
      </c>
      <c r="E78" s="23" t="s">
        <v>45</v>
      </c>
      <c r="F78" s="24"/>
      <c r="G78" s="24"/>
      <c r="H78" s="24"/>
      <c r="I78" s="25" t="str">
        <f aca="false">IF(AND(ISNUMBER(F78),ISNUMBER(G78)),(MOD(G78-F78,1)-N(H78)),IF(AND(ISNUMBER(F78),G78=""),"미체크",""))</f>
        <v/>
      </c>
      <c r="J78" s="23"/>
      <c r="K78" s="25" t="str">
        <f aca="false">IF(AND(ISNUMBER(F78),ISNUMBER(G78)),IF(J78="승인",IF(E78="근무일",MAX(0,(MOD(G78-F78,1)-N(H78))-8/24),IF(E78="휴무일",(MOD(G78-F78,1)-N(H78)),0)),0),"")</f>
        <v/>
      </c>
      <c r="L78" s="25" t="str">
        <f aca="false">IF(AND(ISNUMBER(F78),ISNUMBER(G78)),MAX(0,MIN(F78+MOD(G78-F78,1),30/24)-MAX(F78,22/24))+MAX(0,MIN(F78+MOD(G78-F78,1),6/24)-F78),"")</f>
        <v/>
      </c>
      <c r="M78" s="25" t="str">
        <f aca="false">IF(AND(ISNUMBER(F78),ISNUMBER(G78)),IF(E78="휴일",(MOD(G78-F78,1)-N(H78)),0),"")</f>
        <v/>
      </c>
      <c r="N78" s="26"/>
    </row>
    <row r="79" customFormat="false" ht="15" hidden="false" customHeight="false" outlineLevel="0" collapsed="false">
      <c r="A79" s="20" t="s">
        <v>58</v>
      </c>
      <c r="B79" s="21" t="str">
        <f aca="false">IF(A79="","",IFERROR(VLOOKUP(A79,직원명부!$A$5:$B$12,2,0),"?"))</f>
        <v>박지훈</v>
      </c>
      <c r="C79" s="22" t="n">
        <v>46341</v>
      </c>
      <c r="D79" s="21" t="str">
        <f aca="false">IF(C79="","",CHOOSE(WEEKDAY(C79),"일","월","화","수","목","금","토"))</f>
        <v>일</v>
      </c>
      <c r="E79" s="23" t="s">
        <v>40</v>
      </c>
      <c r="F79" s="24"/>
      <c r="G79" s="24"/>
      <c r="H79" s="24"/>
      <c r="I79" s="25" t="str">
        <f aca="false">IF(AND(ISNUMBER(F79),ISNUMBER(G79)),(MOD(G79-F79,1)-N(H79)),IF(AND(ISNUMBER(F79),G79=""),"미체크",""))</f>
        <v/>
      </c>
      <c r="J79" s="23"/>
      <c r="K79" s="25" t="str">
        <f aca="false">IF(AND(ISNUMBER(F79),ISNUMBER(G79)),IF(J79="승인",IF(E79="근무일",MAX(0,(MOD(G79-F79,1)-N(H79))-8/24),IF(E79="휴무일",(MOD(G79-F79,1)-N(H79)),0)),0),"")</f>
        <v/>
      </c>
      <c r="L79" s="25" t="str">
        <f aca="false">IF(AND(ISNUMBER(F79),ISNUMBER(G79)),MAX(0,MIN(F79+MOD(G79-F79,1),30/24)-MAX(F79,22/24))+MAX(0,MIN(F79+MOD(G79-F79,1),6/24)-F79),"")</f>
        <v/>
      </c>
      <c r="M79" s="25" t="str">
        <f aca="false">IF(AND(ISNUMBER(F79),ISNUMBER(G79)),IF(E79="휴일",(MOD(G79-F79,1)-N(H79)),0),"")</f>
        <v/>
      </c>
      <c r="N79" s="26" t="s">
        <v>41</v>
      </c>
    </row>
    <row r="80" customFormat="false" ht="15" hidden="false" customHeight="false" outlineLevel="0" collapsed="false">
      <c r="A80" s="20" t="s">
        <v>58</v>
      </c>
      <c r="B80" s="21" t="str">
        <f aca="false">IF(A80="","",IFERROR(VLOOKUP(A80,직원명부!$A$5:$B$12,2,0),"?"))</f>
        <v>박지훈</v>
      </c>
      <c r="C80" s="22" t="n">
        <v>46342</v>
      </c>
      <c r="D80" s="21" t="str">
        <f aca="false">IF(C80="","",CHOOSE(WEEKDAY(C80),"일","월","화","수","목","금","토"))</f>
        <v>월</v>
      </c>
      <c r="E80" s="23" t="s">
        <v>42</v>
      </c>
      <c r="F80" s="24" t="n">
        <v>0.416666666666667</v>
      </c>
      <c r="G80" s="24" t="n">
        <v>0.604166666666667</v>
      </c>
      <c r="H80" s="24" t="n">
        <v>0.0208333333333333</v>
      </c>
      <c r="I80" s="25" t="n">
        <f aca="false">IF(AND(ISNUMBER(F80),ISNUMBER(G80)),(MOD(G80-F80,1)-N(H80)),IF(AND(ISNUMBER(F80),G80=""),"미체크",""))</f>
        <v>0.166666666666667</v>
      </c>
      <c r="J80" s="23"/>
      <c r="K80" s="25" t="n">
        <f aca="false">IF(AND(ISNUMBER(F80),ISNUMBER(G80)),IF(J80="승인",IF(E80="근무일",MAX(0,(MOD(G80-F80,1)-N(H80))-8/24),IF(E80="휴무일",(MOD(G80-F80,1)-N(H80)),0)),0),"")</f>
        <v>0</v>
      </c>
      <c r="L80" s="25" t="n">
        <f aca="false">IF(AND(ISNUMBER(F80),ISNUMBER(G80)),MAX(0,MIN(F80+MOD(G80-F80,1),30/24)-MAX(F80,22/24))+MAX(0,MIN(F80+MOD(G80-F80,1),6/24)-F80),"")</f>
        <v>0</v>
      </c>
      <c r="M80" s="25" t="n">
        <f aca="false">IF(AND(ISNUMBER(F80),ISNUMBER(G80)),IF(E80="휴일",(MOD(G80-F80,1)-N(H80)),0),"")</f>
        <v>0</v>
      </c>
      <c r="N80" s="26"/>
    </row>
    <row r="81" customFormat="false" ht="15" hidden="false" customHeight="false" outlineLevel="0" collapsed="false">
      <c r="A81" s="20" t="s">
        <v>58</v>
      </c>
      <c r="B81" s="21" t="str">
        <f aca="false">IF(A81="","",IFERROR(VLOOKUP(A81,직원명부!$A$5:$B$12,2,0),"?"))</f>
        <v>박지훈</v>
      </c>
      <c r="C81" s="22" t="n">
        <v>46343</v>
      </c>
      <c r="D81" s="21" t="str">
        <f aca="false">IF(C81="","",CHOOSE(WEEKDAY(C81),"일","월","화","수","목","금","토"))</f>
        <v>화</v>
      </c>
      <c r="E81" s="23" t="s">
        <v>45</v>
      </c>
      <c r="F81" s="24"/>
      <c r="G81" s="24"/>
      <c r="H81" s="24"/>
      <c r="I81" s="25" t="str">
        <f aca="false">IF(AND(ISNUMBER(F81),ISNUMBER(G81)),(MOD(G81-F81,1)-N(H81)),IF(AND(ISNUMBER(F81),G81=""),"미체크",""))</f>
        <v/>
      </c>
      <c r="J81" s="23"/>
      <c r="K81" s="25" t="str">
        <f aca="false">IF(AND(ISNUMBER(F81),ISNUMBER(G81)),IF(J81="승인",IF(E81="근무일",MAX(0,(MOD(G81-F81,1)-N(H81))-8/24),IF(E81="휴무일",(MOD(G81-F81,1)-N(H81)),0)),0),"")</f>
        <v/>
      </c>
      <c r="L81" s="25" t="str">
        <f aca="false">IF(AND(ISNUMBER(F81),ISNUMBER(G81)),MAX(0,MIN(F81+MOD(G81-F81,1),30/24)-MAX(F81,22/24))+MAX(0,MIN(F81+MOD(G81-F81,1),6/24)-F81),"")</f>
        <v/>
      </c>
      <c r="M81" s="25" t="str">
        <f aca="false">IF(AND(ISNUMBER(F81),ISNUMBER(G81)),IF(E81="휴일",(MOD(G81-F81,1)-N(H81)),0),"")</f>
        <v/>
      </c>
      <c r="N81" s="26" t="s">
        <v>59</v>
      </c>
    </row>
    <row r="82" customFormat="false" ht="15" hidden="false" customHeight="false" outlineLevel="0" collapsed="false">
      <c r="A82" s="20" t="s">
        <v>58</v>
      </c>
      <c r="B82" s="21" t="str">
        <f aca="false">IF(A82="","",IFERROR(VLOOKUP(A82,직원명부!$A$5:$B$12,2,0),"?"))</f>
        <v>박지훈</v>
      </c>
      <c r="C82" s="22" t="n">
        <v>46344</v>
      </c>
      <c r="D82" s="21" t="str">
        <f aca="false">IF(C82="","",CHOOSE(WEEKDAY(C82),"일","월","화","수","목","금","토"))</f>
        <v>수</v>
      </c>
      <c r="E82" s="23" t="s">
        <v>42</v>
      </c>
      <c r="F82" s="24" t="n">
        <v>0.416666666666667</v>
      </c>
      <c r="G82" s="24" t="n">
        <v>0.604166666666667</v>
      </c>
      <c r="H82" s="24" t="n">
        <v>0.0208333333333333</v>
      </c>
      <c r="I82" s="25" t="n">
        <f aca="false">IF(AND(ISNUMBER(F82),ISNUMBER(G82)),(MOD(G82-F82,1)-N(H82)),IF(AND(ISNUMBER(F82),G82=""),"미체크",""))</f>
        <v>0.166666666666667</v>
      </c>
      <c r="J82" s="23"/>
      <c r="K82" s="25" t="n">
        <f aca="false">IF(AND(ISNUMBER(F82),ISNUMBER(G82)),IF(J82="승인",IF(E82="근무일",MAX(0,(MOD(G82-F82,1)-N(H82))-8/24),IF(E82="휴무일",(MOD(G82-F82,1)-N(H82)),0)),0),"")</f>
        <v>0</v>
      </c>
      <c r="L82" s="25" t="n">
        <f aca="false">IF(AND(ISNUMBER(F82),ISNUMBER(G82)),MAX(0,MIN(F82+MOD(G82-F82,1),30/24)-MAX(F82,22/24))+MAX(0,MIN(F82+MOD(G82-F82,1),6/24)-F82),"")</f>
        <v>0</v>
      </c>
      <c r="M82" s="25" t="n">
        <f aca="false">IF(AND(ISNUMBER(F82),ISNUMBER(G82)),IF(E82="휴일",(MOD(G82-F82,1)-N(H82)),0),"")</f>
        <v>0</v>
      </c>
      <c r="N82" s="26"/>
    </row>
    <row r="83" customFormat="false" ht="15" hidden="false" customHeight="false" outlineLevel="0" collapsed="false">
      <c r="A83" s="20" t="s">
        <v>58</v>
      </c>
      <c r="B83" s="21" t="str">
        <f aca="false">IF(A83="","",IFERROR(VLOOKUP(A83,직원명부!$A$5:$B$12,2,0),"?"))</f>
        <v>박지훈</v>
      </c>
      <c r="C83" s="22" t="n">
        <v>46345</v>
      </c>
      <c r="D83" s="21" t="str">
        <f aca="false">IF(C83="","",CHOOSE(WEEKDAY(C83),"일","월","화","수","목","금","토"))</f>
        <v>목</v>
      </c>
      <c r="E83" s="23" t="s">
        <v>45</v>
      </c>
      <c r="F83" s="24"/>
      <c r="G83" s="24"/>
      <c r="H83" s="24"/>
      <c r="I83" s="25" t="str">
        <f aca="false">IF(AND(ISNUMBER(F83),ISNUMBER(G83)),(MOD(G83-F83,1)-N(H83)),IF(AND(ISNUMBER(F83),G83=""),"미체크",""))</f>
        <v/>
      </c>
      <c r="J83" s="23"/>
      <c r="K83" s="25" t="str">
        <f aca="false">IF(AND(ISNUMBER(F83),ISNUMBER(G83)),IF(J83="승인",IF(E83="근무일",MAX(0,(MOD(G83-F83,1)-N(H83))-8/24),IF(E83="휴무일",(MOD(G83-F83,1)-N(H83)),0)),0),"")</f>
        <v/>
      </c>
      <c r="L83" s="25" t="str">
        <f aca="false">IF(AND(ISNUMBER(F83),ISNUMBER(G83)),MAX(0,MIN(F83+MOD(G83-F83,1),30/24)-MAX(F83,22/24))+MAX(0,MIN(F83+MOD(G83-F83,1),6/24)-F83),"")</f>
        <v/>
      </c>
      <c r="M83" s="25" t="str">
        <f aca="false">IF(AND(ISNUMBER(F83),ISNUMBER(G83)),IF(E83="휴일",(MOD(G83-F83,1)-N(H83)),0),"")</f>
        <v/>
      </c>
      <c r="N83" s="26" t="s">
        <v>59</v>
      </c>
    </row>
    <row r="84" customFormat="false" ht="15" hidden="false" customHeight="false" outlineLevel="0" collapsed="false">
      <c r="A84" s="20" t="s">
        <v>58</v>
      </c>
      <c r="B84" s="21" t="str">
        <f aca="false">IF(A84="","",IFERROR(VLOOKUP(A84,직원명부!$A$5:$B$12,2,0),"?"))</f>
        <v>박지훈</v>
      </c>
      <c r="C84" s="22" t="n">
        <v>46346</v>
      </c>
      <c r="D84" s="21" t="str">
        <f aca="false">IF(C84="","",CHOOSE(WEEKDAY(C84),"일","월","화","수","목","금","토"))</f>
        <v>금</v>
      </c>
      <c r="E84" s="23" t="s">
        <v>42</v>
      </c>
      <c r="F84" s="24" t="n">
        <v>0.416666666666667</v>
      </c>
      <c r="G84" s="24" t="n">
        <v>0.604166666666667</v>
      </c>
      <c r="H84" s="24" t="n">
        <v>0.0208333333333333</v>
      </c>
      <c r="I84" s="25" t="n">
        <f aca="false">IF(AND(ISNUMBER(F84),ISNUMBER(G84)),(MOD(G84-F84,1)-N(H84)),IF(AND(ISNUMBER(F84),G84=""),"미체크",""))</f>
        <v>0.166666666666667</v>
      </c>
      <c r="J84" s="23"/>
      <c r="K84" s="25" t="n">
        <f aca="false">IF(AND(ISNUMBER(F84),ISNUMBER(G84)),IF(J84="승인",IF(E84="근무일",MAX(0,(MOD(G84-F84,1)-N(H84))-8/24),IF(E84="휴무일",(MOD(G84-F84,1)-N(H84)),0)),0),"")</f>
        <v>0</v>
      </c>
      <c r="L84" s="25" t="n">
        <f aca="false">IF(AND(ISNUMBER(F84),ISNUMBER(G84)),MAX(0,MIN(F84+MOD(G84-F84,1),30/24)-MAX(F84,22/24))+MAX(0,MIN(F84+MOD(G84-F84,1),6/24)-F84),"")</f>
        <v>0</v>
      </c>
      <c r="M84" s="25" t="n">
        <f aca="false">IF(AND(ISNUMBER(F84),ISNUMBER(G84)),IF(E84="휴일",(MOD(G84-F84,1)-N(H84)),0),"")</f>
        <v>0</v>
      </c>
      <c r="N84" s="26"/>
    </row>
    <row r="85" customFormat="false" ht="15" hidden="false" customHeight="false" outlineLevel="0" collapsed="false">
      <c r="A85" s="20" t="s">
        <v>58</v>
      </c>
      <c r="B85" s="21" t="str">
        <f aca="false">IF(A85="","",IFERROR(VLOOKUP(A85,직원명부!$A$5:$B$12,2,0),"?"))</f>
        <v>박지훈</v>
      </c>
      <c r="C85" s="22" t="n">
        <v>46347</v>
      </c>
      <c r="D85" s="21" t="str">
        <f aca="false">IF(C85="","",CHOOSE(WEEKDAY(C85),"일","월","화","수","목","금","토"))</f>
        <v>토</v>
      </c>
      <c r="E85" s="23" t="s">
        <v>45</v>
      </c>
      <c r="F85" s="24"/>
      <c r="G85" s="24"/>
      <c r="H85" s="24"/>
      <c r="I85" s="25" t="str">
        <f aca="false">IF(AND(ISNUMBER(F85),ISNUMBER(G85)),(MOD(G85-F85,1)-N(H85)),IF(AND(ISNUMBER(F85),G85=""),"미체크",""))</f>
        <v/>
      </c>
      <c r="J85" s="23"/>
      <c r="K85" s="25" t="str">
        <f aca="false">IF(AND(ISNUMBER(F85),ISNUMBER(G85)),IF(J85="승인",IF(E85="근무일",MAX(0,(MOD(G85-F85,1)-N(H85))-8/24),IF(E85="휴무일",(MOD(G85-F85,1)-N(H85)),0)),0),"")</f>
        <v/>
      </c>
      <c r="L85" s="25" t="str">
        <f aca="false">IF(AND(ISNUMBER(F85),ISNUMBER(G85)),MAX(0,MIN(F85+MOD(G85-F85,1),30/24)-MAX(F85,22/24))+MAX(0,MIN(F85+MOD(G85-F85,1),6/24)-F85),"")</f>
        <v/>
      </c>
      <c r="M85" s="25" t="str">
        <f aca="false">IF(AND(ISNUMBER(F85),ISNUMBER(G85)),IF(E85="휴일",(MOD(G85-F85,1)-N(H85)),0),"")</f>
        <v/>
      </c>
      <c r="N85" s="26"/>
    </row>
    <row r="86" customFormat="false" ht="15" hidden="false" customHeight="false" outlineLevel="0" collapsed="false">
      <c r="A86" s="20" t="s">
        <v>58</v>
      </c>
      <c r="B86" s="21" t="str">
        <f aca="false">IF(A86="","",IFERROR(VLOOKUP(A86,직원명부!$A$5:$B$12,2,0),"?"))</f>
        <v>박지훈</v>
      </c>
      <c r="C86" s="22" t="n">
        <v>46348</v>
      </c>
      <c r="D86" s="21" t="str">
        <f aca="false">IF(C86="","",CHOOSE(WEEKDAY(C86),"일","월","화","수","목","금","토"))</f>
        <v>일</v>
      </c>
      <c r="E86" s="23" t="s">
        <v>40</v>
      </c>
      <c r="F86" s="24"/>
      <c r="G86" s="24"/>
      <c r="H86" s="24"/>
      <c r="I86" s="25" t="str">
        <f aca="false">IF(AND(ISNUMBER(F86),ISNUMBER(G86)),(MOD(G86-F86,1)-N(H86)),IF(AND(ISNUMBER(F86),G86=""),"미체크",""))</f>
        <v/>
      </c>
      <c r="J86" s="23"/>
      <c r="K86" s="25" t="str">
        <f aca="false">IF(AND(ISNUMBER(F86),ISNUMBER(G86)),IF(J86="승인",IF(E86="근무일",MAX(0,(MOD(G86-F86,1)-N(H86))-8/24),IF(E86="휴무일",(MOD(G86-F86,1)-N(H86)),0)),0),"")</f>
        <v/>
      </c>
      <c r="L86" s="25" t="str">
        <f aca="false">IF(AND(ISNUMBER(F86),ISNUMBER(G86)),MAX(0,MIN(F86+MOD(G86-F86,1),30/24)-MAX(F86,22/24))+MAX(0,MIN(F86+MOD(G86-F86,1),6/24)-F86),"")</f>
        <v/>
      </c>
      <c r="M86" s="25" t="str">
        <f aca="false">IF(AND(ISNUMBER(F86),ISNUMBER(G86)),IF(E86="휴일",(MOD(G86-F86,1)-N(H86)),0),"")</f>
        <v/>
      </c>
      <c r="N86" s="26" t="s">
        <v>41</v>
      </c>
    </row>
    <row r="87" customFormat="false" ht="15" hidden="false" customHeight="false" outlineLevel="0" collapsed="false">
      <c r="A87" s="20" t="s">
        <v>58</v>
      </c>
      <c r="B87" s="21" t="str">
        <f aca="false">IF(A87="","",IFERROR(VLOOKUP(A87,직원명부!$A$5:$B$12,2,0),"?"))</f>
        <v>박지훈</v>
      </c>
      <c r="C87" s="22" t="n">
        <v>46349</v>
      </c>
      <c r="D87" s="21" t="str">
        <f aca="false">IF(C87="","",CHOOSE(WEEKDAY(C87),"일","월","화","수","목","금","토"))</f>
        <v>월</v>
      </c>
      <c r="E87" s="23" t="s">
        <v>42</v>
      </c>
      <c r="F87" s="24" t="n">
        <v>0.416666666666667</v>
      </c>
      <c r="G87" s="24" t="n">
        <v>0.604166666666667</v>
      </c>
      <c r="H87" s="24" t="n">
        <v>0.0208333333333333</v>
      </c>
      <c r="I87" s="25" t="n">
        <f aca="false">IF(AND(ISNUMBER(F87),ISNUMBER(G87)),(MOD(G87-F87,1)-N(H87)),IF(AND(ISNUMBER(F87),G87=""),"미체크",""))</f>
        <v>0.166666666666667</v>
      </c>
      <c r="J87" s="23"/>
      <c r="K87" s="25" t="n">
        <f aca="false">IF(AND(ISNUMBER(F87),ISNUMBER(G87)),IF(J87="승인",IF(E87="근무일",MAX(0,(MOD(G87-F87,1)-N(H87))-8/24),IF(E87="휴무일",(MOD(G87-F87,1)-N(H87)),0)),0),"")</f>
        <v>0</v>
      </c>
      <c r="L87" s="25" t="n">
        <f aca="false">IF(AND(ISNUMBER(F87),ISNUMBER(G87)),MAX(0,MIN(F87+MOD(G87-F87,1),30/24)-MAX(F87,22/24))+MAX(0,MIN(F87+MOD(G87-F87,1),6/24)-F87),"")</f>
        <v>0</v>
      </c>
      <c r="M87" s="25" t="n">
        <f aca="false">IF(AND(ISNUMBER(F87),ISNUMBER(G87)),IF(E87="휴일",(MOD(G87-F87,1)-N(H87)),0),"")</f>
        <v>0</v>
      </c>
      <c r="N87" s="26"/>
    </row>
    <row r="88" customFormat="false" ht="15" hidden="false" customHeight="false" outlineLevel="0" collapsed="false">
      <c r="A88" s="20" t="s">
        <v>58</v>
      </c>
      <c r="B88" s="21" t="str">
        <f aca="false">IF(A88="","",IFERROR(VLOOKUP(A88,직원명부!$A$5:$B$12,2,0),"?"))</f>
        <v>박지훈</v>
      </c>
      <c r="C88" s="22" t="n">
        <v>46350</v>
      </c>
      <c r="D88" s="21" t="str">
        <f aca="false">IF(C88="","",CHOOSE(WEEKDAY(C88),"일","월","화","수","목","금","토"))</f>
        <v>화</v>
      </c>
      <c r="E88" s="23" t="s">
        <v>45</v>
      </c>
      <c r="F88" s="24"/>
      <c r="G88" s="24"/>
      <c r="H88" s="24"/>
      <c r="I88" s="25" t="str">
        <f aca="false">IF(AND(ISNUMBER(F88),ISNUMBER(G88)),(MOD(G88-F88,1)-N(H88)),IF(AND(ISNUMBER(F88),G88=""),"미체크",""))</f>
        <v/>
      </c>
      <c r="J88" s="23"/>
      <c r="K88" s="25" t="str">
        <f aca="false">IF(AND(ISNUMBER(F88),ISNUMBER(G88)),IF(J88="승인",IF(E88="근무일",MAX(0,(MOD(G88-F88,1)-N(H88))-8/24),IF(E88="휴무일",(MOD(G88-F88,1)-N(H88)),0)),0),"")</f>
        <v/>
      </c>
      <c r="L88" s="25" t="str">
        <f aca="false">IF(AND(ISNUMBER(F88),ISNUMBER(G88)),MAX(0,MIN(F88+MOD(G88-F88,1),30/24)-MAX(F88,22/24))+MAX(0,MIN(F88+MOD(G88-F88,1),6/24)-F88),"")</f>
        <v/>
      </c>
      <c r="M88" s="25" t="str">
        <f aca="false">IF(AND(ISNUMBER(F88),ISNUMBER(G88)),IF(E88="휴일",(MOD(G88-F88,1)-N(H88)),0),"")</f>
        <v/>
      </c>
      <c r="N88" s="26" t="s">
        <v>59</v>
      </c>
    </row>
    <row r="89" customFormat="false" ht="15" hidden="false" customHeight="false" outlineLevel="0" collapsed="false">
      <c r="A89" s="20" t="s">
        <v>58</v>
      </c>
      <c r="B89" s="21" t="str">
        <f aca="false">IF(A89="","",IFERROR(VLOOKUP(A89,직원명부!$A$5:$B$12,2,0),"?"))</f>
        <v>박지훈</v>
      </c>
      <c r="C89" s="22" t="n">
        <v>46351</v>
      </c>
      <c r="D89" s="21" t="str">
        <f aca="false">IF(C89="","",CHOOSE(WEEKDAY(C89),"일","월","화","수","목","금","토"))</f>
        <v>수</v>
      </c>
      <c r="E89" s="23" t="s">
        <v>42</v>
      </c>
      <c r="F89" s="24" t="n">
        <v>0.416666666666667</v>
      </c>
      <c r="G89" s="24" t="n">
        <v>0.604166666666667</v>
      </c>
      <c r="H89" s="24" t="n">
        <v>0.0208333333333333</v>
      </c>
      <c r="I89" s="25" t="n">
        <f aca="false">IF(AND(ISNUMBER(F89),ISNUMBER(G89)),(MOD(G89-F89,1)-N(H89)),IF(AND(ISNUMBER(F89),G89=""),"미체크",""))</f>
        <v>0.166666666666667</v>
      </c>
      <c r="J89" s="23"/>
      <c r="K89" s="25" t="n">
        <f aca="false">IF(AND(ISNUMBER(F89),ISNUMBER(G89)),IF(J89="승인",IF(E89="근무일",MAX(0,(MOD(G89-F89,1)-N(H89))-8/24),IF(E89="휴무일",(MOD(G89-F89,1)-N(H89)),0)),0),"")</f>
        <v>0</v>
      </c>
      <c r="L89" s="25" t="n">
        <f aca="false">IF(AND(ISNUMBER(F89),ISNUMBER(G89)),MAX(0,MIN(F89+MOD(G89-F89,1),30/24)-MAX(F89,22/24))+MAX(0,MIN(F89+MOD(G89-F89,1),6/24)-F89),"")</f>
        <v>0</v>
      </c>
      <c r="M89" s="25" t="n">
        <f aca="false">IF(AND(ISNUMBER(F89),ISNUMBER(G89)),IF(E89="휴일",(MOD(G89-F89,1)-N(H89)),0),"")</f>
        <v>0</v>
      </c>
      <c r="N89" s="26"/>
    </row>
    <row r="90" customFormat="false" ht="15" hidden="false" customHeight="false" outlineLevel="0" collapsed="false">
      <c r="A90" s="20" t="s">
        <v>58</v>
      </c>
      <c r="B90" s="21" t="str">
        <f aca="false">IF(A90="","",IFERROR(VLOOKUP(A90,직원명부!$A$5:$B$12,2,0),"?"))</f>
        <v>박지훈</v>
      </c>
      <c r="C90" s="22" t="n">
        <v>46352</v>
      </c>
      <c r="D90" s="21" t="str">
        <f aca="false">IF(C90="","",CHOOSE(WEEKDAY(C90),"일","월","화","수","목","금","토"))</f>
        <v>목</v>
      </c>
      <c r="E90" s="23" t="s">
        <v>45</v>
      </c>
      <c r="F90" s="24"/>
      <c r="G90" s="24"/>
      <c r="H90" s="24"/>
      <c r="I90" s="25" t="str">
        <f aca="false">IF(AND(ISNUMBER(F90),ISNUMBER(G90)),(MOD(G90-F90,1)-N(H90)),IF(AND(ISNUMBER(F90),G90=""),"미체크",""))</f>
        <v/>
      </c>
      <c r="J90" s="23"/>
      <c r="K90" s="25" t="str">
        <f aca="false">IF(AND(ISNUMBER(F90),ISNUMBER(G90)),IF(J90="승인",IF(E90="근무일",MAX(0,(MOD(G90-F90,1)-N(H90))-8/24),IF(E90="휴무일",(MOD(G90-F90,1)-N(H90)),0)),0),"")</f>
        <v/>
      </c>
      <c r="L90" s="25" t="str">
        <f aca="false">IF(AND(ISNUMBER(F90),ISNUMBER(G90)),MAX(0,MIN(F90+MOD(G90-F90,1),30/24)-MAX(F90,22/24))+MAX(0,MIN(F90+MOD(G90-F90,1),6/24)-F90),"")</f>
        <v/>
      </c>
      <c r="M90" s="25" t="str">
        <f aca="false">IF(AND(ISNUMBER(F90),ISNUMBER(G90)),IF(E90="휴일",(MOD(G90-F90,1)-N(H90)),0),"")</f>
        <v/>
      </c>
      <c r="N90" s="26" t="s">
        <v>59</v>
      </c>
    </row>
    <row r="91" customFormat="false" ht="15" hidden="false" customHeight="false" outlineLevel="0" collapsed="false">
      <c r="A91" s="20" t="s">
        <v>58</v>
      </c>
      <c r="B91" s="21" t="str">
        <f aca="false">IF(A91="","",IFERROR(VLOOKUP(A91,직원명부!$A$5:$B$12,2,0),"?"))</f>
        <v>박지훈</v>
      </c>
      <c r="C91" s="22" t="n">
        <v>46353</v>
      </c>
      <c r="D91" s="21" t="str">
        <f aca="false">IF(C91="","",CHOOSE(WEEKDAY(C91),"일","월","화","수","목","금","토"))</f>
        <v>금</v>
      </c>
      <c r="E91" s="23" t="s">
        <v>42</v>
      </c>
      <c r="F91" s="24" t="n">
        <v>0.416666666666667</v>
      </c>
      <c r="G91" s="24" t="n">
        <v>0.604166666666667</v>
      </c>
      <c r="H91" s="24" t="n">
        <v>0.0208333333333333</v>
      </c>
      <c r="I91" s="25" t="n">
        <f aca="false">IF(AND(ISNUMBER(F91),ISNUMBER(G91)),(MOD(G91-F91,1)-N(H91)),IF(AND(ISNUMBER(F91),G91=""),"미체크",""))</f>
        <v>0.166666666666667</v>
      </c>
      <c r="J91" s="23"/>
      <c r="K91" s="25" t="n">
        <f aca="false">IF(AND(ISNUMBER(F91),ISNUMBER(G91)),IF(J91="승인",IF(E91="근무일",MAX(0,(MOD(G91-F91,1)-N(H91))-8/24),IF(E91="휴무일",(MOD(G91-F91,1)-N(H91)),0)),0),"")</f>
        <v>0</v>
      </c>
      <c r="L91" s="25" t="n">
        <f aca="false">IF(AND(ISNUMBER(F91),ISNUMBER(G91)),MAX(0,MIN(F91+MOD(G91-F91,1),30/24)-MAX(F91,22/24))+MAX(0,MIN(F91+MOD(G91-F91,1),6/24)-F91),"")</f>
        <v>0</v>
      </c>
      <c r="M91" s="25" t="n">
        <f aca="false">IF(AND(ISNUMBER(F91),ISNUMBER(G91)),IF(E91="휴일",(MOD(G91-F91,1)-N(H91)),0),"")</f>
        <v>0</v>
      </c>
      <c r="N91" s="26"/>
    </row>
    <row r="92" customFormat="false" ht="15" hidden="false" customHeight="false" outlineLevel="0" collapsed="false">
      <c r="A92" s="20" t="s">
        <v>58</v>
      </c>
      <c r="B92" s="21" t="str">
        <f aca="false">IF(A92="","",IFERROR(VLOOKUP(A92,직원명부!$A$5:$B$12,2,0),"?"))</f>
        <v>박지훈</v>
      </c>
      <c r="C92" s="22" t="n">
        <v>46354</v>
      </c>
      <c r="D92" s="21" t="str">
        <f aca="false">IF(C92="","",CHOOSE(WEEKDAY(C92),"일","월","화","수","목","금","토"))</f>
        <v>토</v>
      </c>
      <c r="E92" s="23" t="s">
        <v>45</v>
      </c>
      <c r="F92" s="24"/>
      <c r="G92" s="24"/>
      <c r="H92" s="24"/>
      <c r="I92" s="25" t="str">
        <f aca="false">IF(AND(ISNUMBER(F92),ISNUMBER(G92)),(MOD(G92-F92,1)-N(H92)),IF(AND(ISNUMBER(F92),G92=""),"미체크",""))</f>
        <v/>
      </c>
      <c r="J92" s="23"/>
      <c r="K92" s="25" t="str">
        <f aca="false">IF(AND(ISNUMBER(F92),ISNUMBER(G92)),IF(J92="승인",IF(E92="근무일",MAX(0,(MOD(G92-F92,1)-N(H92))-8/24),IF(E92="휴무일",(MOD(G92-F92,1)-N(H92)),0)),0),"")</f>
        <v/>
      </c>
      <c r="L92" s="25" t="str">
        <f aca="false">IF(AND(ISNUMBER(F92),ISNUMBER(G92)),MAX(0,MIN(F92+MOD(G92-F92,1),30/24)-MAX(F92,22/24))+MAX(0,MIN(F92+MOD(G92-F92,1),6/24)-F92),"")</f>
        <v/>
      </c>
      <c r="M92" s="25" t="str">
        <f aca="false">IF(AND(ISNUMBER(F92),ISNUMBER(G92)),IF(E92="휴일",(MOD(G92-F92,1)-N(H92)),0),"")</f>
        <v/>
      </c>
      <c r="N92" s="26"/>
    </row>
    <row r="93" customFormat="false" ht="15" hidden="false" customHeight="false" outlineLevel="0" collapsed="false">
      <c r="A93" s="20" t="s">
        <v>58</v>
      </c>
      <c r="B93" s="21" t="str">
        <f aca="false">IF(A93="","",IFERROR(VLOOKUP(A93,직원명부!$A$5:$B$12,2,0),"?"))</f>
        <v>박지훈</v>
      </c>
      <c r="C93" s="22" t="n">
        <v>46355</v>
      </c>
      <c r="D93" s="21" t="str">
        <f aca="false">IF(C93="","",CHOOSE(WEEKDAY(C93),"일","월","화","수","목","금","토"))</f>
        <v>일</v>
      </c>
      <c r="E93" s="23" t="s">
        <v>40</v>
      </c>
      <c r="F93" s="24"/>
      <c r="G93" s="24"/>
      <c r="H93" s="24"/>
      <c r="I93" s="25" t="str">
        <f aca="false">IF(AND(ISNUMBER(F93),ISNUMBER(G93)),(MOD(G93-F93,1)-N(H93)),IF(AND(ISNUMBER(F93),G93=""),"미체크",""))</f>
        <v/>
      </c>
      <c r="J93" s="23"/>
      <c r="K93" s="25" t="str">
        <f aca="false">IF(AND(ISNUMBER(F93),ISNUMBER(G93)),IF(J93="승인",IF(E93="근무일",MAX(0,(MOD(G93-F93,1)-N(H93))-8/24),IF(E93="휴무일",(MOD(G93-F93,1)-N(H93)),0)),0),"")</f>
        <v/>
      </c>
      <c r="L93" s="25" t="str">
        <f aca="false">IF(AND(ISNUMBER(F93),ISNUMBER(G93)),MAX(0,MIN(F93+MOD(G93-F93,1),30/24)-MAX(F93,22/24))+MAX(0,MIN(F93+MOD(G93-F93,1),6/24)-F93),"")</f>
        <v/>
      </c>
      <c r="M93" s="25" t="str">
        <f aca="false">IF(AND(ISNUMBER(F93),ISNUMBER(G93)),IF(E93="휴일",(MOD(G93-F93,1)-N(H93)),0),"")</f>
        <v/>
      </c>
      <c r="N93" s="26" t="s">
        <v>41</v>
      </c>
    </row>
    <row r="94" customFormat="false" ht="15" hidden="false" customHeight="false" outlineLevel="0" collapsed="false">
      <c r="A94" s="20" t="s">
        <v>58</v>
      </c>
      <c r="B94" s="21" t="str">
        <f aca="false">IF(A94="","",IFERROR(VLOOKUP(A94,직원명부!$A$5:$B$12,2,0),"?"))</f>
        <v>박지훈</v>
      </c>
      <c r="C94" s="22" t="n">
        <v>46356</v>
      </c>
      <c r="D94" s="21" t="str">
        <f aca="false">IF(C94="","",CHOOSE(WEEKDAY(C94),"일","월","화","수","목","금","토"))</f>
        <v>월</v>
      </c>
      <c r="E94" s="23" t="s">
        <v>42</v>
      </c>
      <c r="F94" s="24" t="n">
        <v>0.416666666666667</v>
      </c>
      <c r="G94" s="24" t="n">
        <v>0.604166666666667</v>
      </c>
      <c r="H94" s="24" t="n">
        <v>0.0208333333333333</v>
      </c>
      <c r="I94" s="25" t="n">
        <f aca="false">IF(AND(ISNUMBER(F94),ISNUMBER(G94)),(MOD(G94-F94,1)-N(H94)),IF(AND(ISNUMBER(F94),G94=""),"미체크",""))</f>
        <v>0.166666666666667</v>
      </c>
      <c r="J94" s="23"/>
      <c r="K94" s="25" t="n">
        <f aca="false">IF(AND(ISNUMBER(F94),ISNUMBER(G94)),IF(J94="승인",IF(E94="근무일",MAX(0,(MOD(G94-F94,1)-N(H94))-8/24),IF(E94="휴무일",(MOD(G94-F94,1)-N(H94)),0)),0),"")</f>
        <v>0</v>
      </c>
      <c r="L94" s="25" t="n">
        <f aca="false">IF(AND(ISNUMBER(F94),ISNUMBER(G94)),MAX(0,MIN(F94+MOD(G94-F94,1),30/24)-MAX(F94,22/24))+MAX(0,MIN(F94+MOD(G94-F94,1),6/24)-F94),"")</f>
        <v>0</v>
      </c>
      <c r="M94" s="25" t="n">
        <f aca="false">IF(AND(ISNUMBER(F94),ISNUMBER(G94)),IF(E94="휴일",(MOD(G94-F94,1)-N(H94)),0),"")</f>
        <v>0</v>
      </c>
      <c r="N94" s="26"/>
    </row>
    <row r="95" customFormat="false" ht="15" hidden="false" customHeight="false" outlineLevel="0" collapsed="false">
      <c r="A95" s="27"/>
      <c r="C95" s="28"/>
      <c r="E95" s="27"/>
      <c r="F95" s="29"/>
      <c r="G95" s="29"/>
      <c r="H95" s="29"/>
      <c r="J95" s="27"/>
      <c r="N95" s="27"/>
    </row>
    <row r="96" customFormat="false" ht="15" hidden="false" customHeight="false" outlineLevel="0" collapsed="false">
      <c r="A96" s="27"/>
      <c r="C96" s="28"/>
      <c r="E96" s="27"/>
      <c r="F96" s="29"/>
      <c r="G96" s="29"/>
      <c r="H96" s="29"/>
      <c r="J96" s="27"/>
      <c r="N96" s="27"/>
    </row>
    <row r="97" customFormat="false" ht="15" hidden="false" customHeight="false" outlineLevel="0" collapsed="false">
      <c r="A97" s="27"/>
      <c r="C97" s="28"/>
      <c r="E97" s="27"/>
      <c r="F97" s="29"/>
      <c r="G97" s="29"/>
      <c r="H97" s="29"/>
      <c r="J97" s="27"/>
      <c r="N97" s="27"/>
    </row>
    <row r="98" customFormat="false" ht="15" hidden="false" customHeight="false" outlineLevel="0" collapsed="false">
      <c r="A98" s="27"/>
      <c r="C98" s="28"/>
      <c r="E98" s="27"/>
      <c r="F98" s="29"/>
      <c r="G98" s="29"/>
      <c r="H98" s="29"/>
      <c r="J98" s="27"/>
      <c r="N98" s="27"/>
    </row>
    <row r="99" customFormat="false" ht="15" hidden="false" customHeight="false" outlineLevel="0" collapsed="false">
      <c r="A99" s="27"/>
      <c r="C99" s="28"/>
      <c r="E99" s="27"/>
      <c r="F99" s="29"/>
      <c r="G99" s="29"/>
      <c r="H99" s="29"/>
      <c r="J99" s="27"/>
      <c r="N99" s="27"/>
    </row>
    <row r="100" customFormat="false" ht="15" hidden="false" customHeight="false" outlineLevel="0" collapsed="false">
      <c r="A100" s="27"/>
      <c r="C100" s="28"/>
      <c r="E100" s="27"/>
      <c r="F100" s="29"/>
      <c r="G100" s="29"/>
      <c r="H100" s="29"/>
      <c r="J100" s="27"/>
      <c r="N100" s="27"/>
    </row>
    <row r="101" customFormat="false" ht="15" hidden="false" customHeight="false" outlineLevel="0" collapsed="false">
      <c r="A101" s="27"/>
      <c r="C101" s="28"/>
      <c r="E101" s="27"/>
      <c r="F101" s="29"/>
      <c r="G101" s="29"/>
      <c r="H101" s="29"/>
      <c r="J101" s="27"/>
      <c r="N101" s="27"/>
    </row>
    <row r="102" customFormat="false" ht="15" hidden="false" customHeight="false" outlineLevel="0" collapsed="false">
      <c r="A102" s="27"/>
      <c r="C102" s="28"/>
      <c r="E102" s="27"/>
      <c r="F102" s="29"/>
      <c r="G102" s="29"/>
      <c r="H102" s="29"/>
      <c r="J102" s="27"/>
      <c r="N102" s="27"/>
    </row>
    <row r="103" customFormat="false" ht="15" hidden="false" customHeight="false" outlineLevel="0" collapsed="false">
      <c r="A103" s="27"/>
      <c r="C103" s="28"/>
      <c r="E103" s="27"/>
      <c r="F103" s="29"/>
      <c r="G103" s="29"/>
      <c r="H103" s="29"/>
      <c r="J103" s="27"/>
      <c r="N103" s="27"/>
    </row>
    <row r="104" customFormat="false" ht="15" hidden="false" customHeight="false" outlineLevel="0" collapsed="false">
      <c r="A104" s="27"/>
      <c r="C104" s="28"/>
      <c r="E104" s="27"/>
      <c r="F104" s="29"/>
      <c r="G104" s="29"/>
      <c r="H104" s="29"/>
      <c r="J104" s="27"/>
      <c r="N104" s="27"/>
    </row>
    <row r="105" customFormat="false" ht="15" hidden="false" customHeight="false" outlineLevel="0" collapsed="false">
      <c r="A105" s="27"/>
      <c r="C105" s="28"/>
      <c r="E105" s="27"/>
      <c r="F105" s="29"/>
      <c r="G105" s="29"/>
      <c r="H105" s="29"/>
      <c r="J105" s="27"/>
      <c r="N105" s="27"/>
    </row>
    <row r="106" customFormat="false" ht="15" hidden="false" customHeight="false" outlineLevel="0" collapsed="false">
      <c r="A106" s="27"/>
      <c r="C106" s="28"/>
      <c r="E106" s="27"/>
      <c r="F106" s="29"/>
      <c r="G106" s="29"/>
      <c r="H106" s="29"/>
      <c r="J106" s="27"/>
      <c r="N106" s="27"/>
    </row>
    <row r="107" customFormat="false" ht="15" hidden="false" customHeight="false" outlineLevel="0" collapsed="false">
      <c r="A107" s="27"/>
      <c r="C107" s="28"/>
      <c r="E107" s="27"/>
      <c r="F107" s="29"/>
      <c r="G107" s="29"/>
      <c r="H107" s="29"/>
      <c r="J107" s="27"/>
      <c r="N107" s="27"/>
    </row>
    <row r="108" customFormat="false" ht="15" hidden="false" customHeight="false" outlineLevel="0" collapsed="false">
      <c r="A108" s="27"/>
      <c r="C108" s="28"/>
      <c r="E108" s="27"/>
      <c r="F108" s="29"/>
      <c r="G108" s="29"/>
      <c r="H108" s="29"/>
      <c r="J108" s="27"/>
      <c r="N108" s="27"/>
    </row>
    <row r="109" customFormat="false" ht="15" hidden="false" customHeight="false" outlineLevel="0" collapsed="false">
      <c r="A109" s="27"/>
      <c r="C109" s="28"/>
      <c r="E109" s="27"/>
      <c r="F109" s="29"/>
      <c r="G109" s="29"/>
      <c r="H109" s="29"/>
      <c r="J109" s="27"/>
      <c r="N109" s="27"/>
    </row>
    <row r="110" customFormat="false" ht="15" hidden="false" customHeight="false" outlineLevel="0" collapsed="false">
      <c r="A110" s="27"/>
      <c r="C110" s="28"/>
      <c r="E110" s="27"/>
      <c r="F110" s="29"/>
      <c r="G110" s="29"/>
      <c r="H110" s="29"/>
      <c r="J110" s="27"/>
      <c r="N110" s="27"/>
    </row>
    <row r="111" customFormat="false" ht="15" hidden="false" customHeight="false" outlineLevel="0" collapsed="false">
      <c r="A111" s="27"/>
      <c r="C111" s="28"/>
      <c r="E111" s="27"/>
      <c r="F111" s="29"/>
      <c r="G111" s="29"/>
      <c r="H111" s="29"/>
      <c r="J111" s="27"/>
      <c r="N111" s="27"/>
    </row>
    <row r="112" customFormat="false" ht="15" hidden="false" customHeight="false" outlineLevel="0" collapsed="false">
      <c r="A112" s="27"/>
      <c r="C112" s="28"/>
      <c r="E112" s="27"/>
      <c r="F112" s="29"/>
      <c r="G112" s="29"/>
      <c r="H112" s="29"/>
      <c r="J112" s="27"/>
      <c r="N112" s="27"/>
    </row>
    <row r="113" customFormat="false" ht="15" hidden="false" customHeight="false" outlineLevel="0" collapsed="false">
      <c r="A113" s="27"/>
      <c r="C113" s="28"/>
      <c r="E113" s="27"/>
      <c r="F113" s="29"/>
      <c r="G113" s="29"/>
      <c r="H113" s="29"/>
      <c r="J113" s="27"/>
      <c r="N113" s="27"/>
    </row>
    <row r="114" customFormat="false" ht="15" hidden="false" customHeight="false" outlineLevel="0" collapsed="false">
      <c r="A114" s="27"/>
      <c r="C114" s="28"/>
      <c r="E114" s="27"/>
      <c r="F114" s="29"/>
      <c r="G114" s="29"/>
      <c r="H114" s="29"/>
      <c r="J114" s="27"/>
      <c r="N114" s="27"/>
    </row>
    <row r="115" customFormat="false" ht="15" hidden="false" customHeight="false" outlineLevel="0" collapsed="false">
      <c r="A115" s="27"/>
      <c r="C115" s="28"/>
      <c r="E115" s="27"/>
      <c r="F115" s="29"/>
      <c r="G115" s="29"/>
      <c r="H115" s="29"/>
      <c r="J115" s="27"/>
      <c r="N115" s="27"/>
    </row>
    <row r="116" customFormat="false" ht="15" hidden="false" customHeight="false" outlineLevel="0" collapsed="false">
      <c r="A116" s="27"/>
      <c r="C116" s="28"/>
      <c r="E116" s="27"/>
      <c r="F116" s="29"/>
      <c r="G116" s="29"/>
      <c r="H116" s="29"/>
      <c r="J116" s="27"/>
      <c r="N116" s="27"/>
    </row>
    <row r="117" customFormat="false" ht="15" hidden="false" customHeight="false" outlineLevel="0" collapsed="false">
      <c r="A117" s="27"/>
      <c r="C117" s="28"/>
      <c r="E117" s="27"/>
      <c r="F117" s="29"/>
      <c r="G117" s="29"/>
      <c r="H117" s="29"/>
      <c r="J117" s="27"/>
      <c r="N117" s="27"/>
    </row>
    <row r="118" customFormat="false" ht="15" hidden="false" customHeight="false" outlineLevel="0" collapsed="false">
      <c r="A118" s="27"/>
      <c r="C118" s="28"/>
      <c r="E118" s="27"/>
      <c r="F118" s="29"/>
      <c r="G118" s="29"/>
      <c r="H118" s="29"/>
      <c r="J118" s="27"/>
      <c r="N118" s="27"/>
    </row>
    <row r="119" customFormat="false" ht="15" hidden="false" customHeight="false" outlineLevel="0" collapsed="false">
      <c r="A119" s="27"/>
      <c r="C119" s="28"/>
      <c r="E119" s="27"/>
      <c r="F119" s="29"/>
      <c r="G119" s="29"/>
      <c r="H119" s="29"/>
      <c r="J119" s="27"/>
      <c r="N119" s="27"/>
    </row>
    <row r="120" customFormat="false" ht="15" hidden="false" customHeight="false" outlineLevel="0" collapsed="false">
      <c r="A120" s="27"/>
      <c r="C120" s="28"/>
      <c r="E120" s="27"/>
      <c r="F120" s="29"/>
      <c r="G120" s="29"/>
      <c r="H120" s="29"/>
      <c r="J120" s="27"/>
      <c r="N120" s="27"/>
    </row>
    <row r="121" customFormat="false" ht="15" hidden="false" customHeight="false" outlineLevel="0" collapsed="false">
      <c r="A121" s="27"/>
      <c r="C121" s="28"/>
      <c r="E121" s="27"/>
      <c r="F121" s="29"/>
      <c r="G121" s="29"/>
      <c r="H121" s="29"/>
      <c r="J121" s="27"/>
      <c r="N121" s="27"/>
    </row>
    <row r="122" customFormat="false" ht="15" hidden="false" customHeight="false" outlineLevel="0" collapsed="false">
      <c r="A122" s="27"/>
      <c r="C122" s="28"/>
      <c r="E122" s="27"/>
      <c r="F122" s="29"/>
      <c r="G122" s="29"/>
      <c r="H122" s="29"/>
      <c r="J122" s="27"/>
      <c r="N122" s="27"/>
    </row>
    <row r="123" customFormat="false" ht="15" hidden="false" customHeight="false" outlineLevel="0" collapsed="false">
      <c r="A123" s="27"/>
      <c r="C123" s="28"/>
      <c r="E123" s="27"/>
      <c r="F123" s="29"/>
      <c r="G123" s="29"/>
      <c r="H123" s="29"/>
      <c r="J123" s="27"/>
      <c r="N123" s="27"/>
    </row>
    <row r="124" customFormat="false" ht="15" hidden="false" customHeight="false" outlineLevel="0" collapsed="false">
      <c r="A124" s="27"/>
      <c r="C124" s="28"/>
      <c r="E124" s="27"/>
      <c r="F124" s="29"/>
      <c r="G124" s="29"/>
      <c r="H124" s="29"/>
      <c r="J124" s="27"/>
      <c r="N124" s="27"/>
    </row>
  </sheetData>
  <sheetProtection sheet="true" autoFilter="false"/>
  <autoFilter ref="A4:N94"/>
  <conditionalFormatting sqref="A5:N94">
    <cfRule type="expression" priority="2" aboveAverage="0" equalAverage="0" bottom="0" percent="0" rank="0" text="" dxfId="6">
      <formula>OR($E5="휴무일",$E5="휴일")</formula>
    </cfRule>
  </conditionalFormatting>
  <conditionalFormatting sqref="I5:I94">
    <cfRule type="expression" priority="3" aboveAverage="0" equalAverage="0" bottom="0" percent="0" rank="0" text="" dxfId="7">
      <formula>$I5="미체크"</formula>
    </cfRule>
  </conditionalFormatting>
  <dataValidations count="2">
    <dataValidation allowBlank="true" errorStyle="stop" operator="between" showDropDown="false" showErrorMessage="false" showInputMessage="false" sqref="E5:E124" type="list">
      <formula1>"근무일,휴무일,휴일,연차,결근"</formula1>
      <formula2>0</formula2>
    </dataValidation>
    <dataValidation allowBlank="true" errorStyle="stop" operator="between" showDropDown="false" showErrorMessage="false" showInputMessage="false" sqref="J5:J124" type="list">
      <formula1>"승인,미승인"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7.99"/>
    <col collapsed="false" customWidth="true" hidden="false" outlineLevel="0" max="3" min="3" style="0" width="14.37"/>
    <col collapsed="false" customWidth="true" hidden="false" outlineLevel="0" max="4" min="4" style="0" width="11.18"/>
    <col collapsed="false" customWidth="true" hidden="false" outlineLevel="0" max="5" min="5" style="0" width="25.55"/>
    <col collapsed="false" customWidth="true" hidden="false" outlineLevel="0" max="6" min="6" style="0" width="17.57"/>
  </cols>
  <sheetData>
    <row r="1" customFormat="false" ht="17.35" hidden="false" customHeight="false" outlineLevel="0" collapsed="false">
      <c r="A1" s="1" t="s">
        <v>60</v>
      </c>
      <c r="F1" s="18" t="s">
        <v>1</v>
      </c>
    </row>
    <row r="2" customFormat="false" ht="15" hidden="false" customHeight="false" outlineLevel="0" collapsed="false">
      <c r="A2" s="7" t="s">
        <v>61</v>
      </c>
    </row>
    <row r="4" customFormat="false" ht="31.5" hidden="false" customHeight="true" outlineLevel="0" collapsed="false">
      <c r="A4" s="8" t="s">
        <v>25</v>
      </c>
      <c r="B4" s="8" t="s">
        <v>26</v>
      </c>
      <c r="C4" s="8" t="s">
        <v>62</v>
      </c>
      <c r="D4" s="8" t="s">
        <v>63</v>
      </c>
      <c r="E4" s="8" t="s">
        <v>64</v>
      </c>
      <c r="F4" s="8" t="s">
        <v>38</v>
      </c>
    </row>
    <row r="5" customFormat="false" ht="15" hidden="false" customHeight="false" outlineLevel="0" collapsed="false">
      <c r="A5" s="30" t="s">
        <v>39</v>
      </c>
      <c r="B5" s="31" t="s">
        <v>65</v>
      </c>
      <c r="C5" s="31" t="s">
        <v>66</v>
      </c>
      <c r="D5" s="30" t="n">
        <v>40</v>
      </c>
      <c r="E5" s="31" t="s">
        <v>67</v>
      </c>
      <c r="F5" s="31"/>
    </row>
    <row r="6" customFormat="false" ht="15" hidden="false" customHeight="false" outlineLevel="0" collapsed="false">
      <c r="A6" s="30" t="s">
        <v>54</v>
      </c>
      <c r="B6" s="31" t="s">
        <v>68</v>
      </c>
      <c r="C6" s="31" t="s">
        <v>69</v>
      </c>
      <c r="D6" s="30" t="n">
        <v>40</v>
      </c>
      <c r="E6" s="31" t="s">
        <v>70</v>
      </c>
      <c r="F6" s="31"/>
    </row>
    <row r="7" customFormat="false" ht="15" hidden="false" customHeight="false" outlineLevel="0" collapsed="false">
      <c r="A7" s="30" t="s">
        <v>58</v>
      </c>
      <c r="B7" s="31" t="s">
        <v>71</v>
      </c>
      <c r="C7" s="31" t="s">
        <v>72</v>
      </c>
      <c r="D7" s="30" t="n">
        <v>12</v>
      </c>
      <c r="E7" s="31" t="s">
        <v>73</v>
      </c>
      <c r="F7" s="31"/>
    </row>
    <row r="8" customFormat="false" ht="15" hidden="false" customHeight="false" outlineLevel="0" collapsed="false">
      <c r="A8" s="30"/>
      <c r="B8" s="31"/>
      <c r="C8" s="31"/>
      <c r="D8" s="30"/>
      <c r="E8" s="31"/>
      <c r="F8" s="31"/>
    </row>
    <row r="9" customFormat="false" ht="15" hidden="false" customHeight="false" outlineLevel="0" collapsed="false">
      <c r="A9" s="30"/>
      <c r="B9" s="31"/>
      <c r="C9" s="31"/>
      <c r="D9" s="30"/>
      <c r="E9" s="31"/>
      <c r="F9" s="31"/>
    </row>
    <row r="10" customFormat="false" ht="15" hidden="false" customHeight="false" outlineLevel="0" collapsed="false">
      <c r="A10" s="30"/>
      <c r="B10" s="31"/>
      <c r="C10" s="31"/>
      <c r="D10" s="30"/>
      <c r="E10" s="31"/>
      <c r="F10" s="31"/>
    </row>
    <row r="11" customFormat="false" ht="15" hidden="false" customHeight="false" outlineLevel="0" collapsed="false">
      <c r="A11" s="30"/>
      <c r="B11" s="31"/>
      <c r="C11" s="31"/>
      <c r="D11" s="30"/>
      <c r="E11" s="31"/>
      <c r="F11" s="31"/>
    </row>
    <row r="12" customFormat="false" ht="15" hidden="false" customHeight="false" outlineLevel="0" collapsed="false">
      <c r="A12" s="30"/>
      <c r="B12" s="31"/>
      <c r="C12" s="31"/>
      <c r="D12" s="30"/>
      <c r="E12" s="31"/>
      <c r="F12" s="31"/>
    </row>
    <row r="14" customFormat="false" ht="15" hidden="false" customHeight="false" outlineLevel="0" collapsed="false">
      <c r="A14" s="7" t="s">
        <v>74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3.99"/>
    <col collapsed="false" customWidth="true" hidden="false" outlineLevel="0" max="2" min="2" style="0" width="20.76"/>
    <col collapsed="false" customWidth="true" hidden="false" outlineLevel="0" max="3" min="3" style="0" width="49.51"/>
    <col collapsed="false" customWidth="true" hidden="false" outlineLevel="0" max="4" min="4" style="0" width="23.96"/>
    <col collapsed="false" customWidth="true" hidden="false" outlineLevel="0" max="5" min="5" style="0" width="9.58"/>
  </cols>
  <sheetData>
    <row r="1" customFormat="false" ht="18.65" hidden="false" customHeight="false" outlineLevel="0" collapsed="false">
      <c r="A1" s="1" t="s">
        <v>75</v>
      </c>
      <c r="D1" s="32" t="s">
        <v>1</v>
      </c>
      <c r="E1" s="32"/>
    </row>
    <row r="2" customFormat="false" ht="15" hidden="false" customHeight="false" outlineLevel="0" collapsed="false">
      <c r="A2" s="33" t="s">
        <v>76</v>
      </c>
    </row>
    <row r="4" customFormat="false" ht="15" hidden="false" customHeight="false" outlineLevel="0" collapsed="false">
      <c r="A4" s="34" t="s">
        <v>77</v>
      </c>
      <c r="B4" s="8" t="s">
        <v>78</v>
      </c>
      <c r="C4" s="8" t="s">
        <v>79</v>
      </c>
      <c r="D4" s="8" t="s">
        <v>80</v>
      </c>
      <c r="E4" s="8" t="s">
        <v>81</v>
      </c>
    </row>
    <row r="5" customFormat="false" ht="36" hidden="false" customHeight="true" outlineLevel="0" collapsed="false">
      <c r="A5" s="35" t="n">
        <v>1</v>
      </c>
      <c r="B5" s="36" t="s">
        <v>82</v>
      </c>
      <c r="C5" s="37" t="s">
        <v>83</v>
      </c>
      <c r="D5" s="38" t="s">
        <v>84</v>
      </c>
      <c r="E5" s="39" t="s">
        <v>85</v>
      </c>
    </row>
    <row r="6" customFormat="false" ht="36" hidden="false" customHeight="true" outlineLevel="0" collapsed="false">
      <c r="A6" s="35" t="n">
        <v>2</v>
      </c>
      <c r="B6" s="36" t="s">
        <v>86</v>
      </c>
      <c r="C6" s="40" t="s">
        <v>87</v>
      </c>
      <c r="D6" s="38" t="s">
        <v>88</v>
      </c>
      <c r="E6" s="39" t="s">
        <v>85</v>
      </c>
    </row>
    <row r="7" customFormat="false" ht="36" hidden="false" customHeight="true" outlineLevel="0" collapsed="false">
      <c r="A7" s="35" t="n">
        <v>3</v>
      </c>
      <c r="B7" s="36" t="s">
        <v>89</v>
      </c>
      <c r="C7" s="37" t="s">
        <v>90</v>
      </c>
      <c r="D7" s="38" t="s">
        <v>91</v>
      </c>
      <c r="E7" s="39" t="s">
        <v>85</v>
      </c>
    </row>
    <row r="8" customFormat="false" ht="36" hidden="false" customHeight="true" outlineLevel="0" collapsed="false">
      <c r="A8" s="35" t="n">
        <v>4</v>
      </c>
      <c r="B8" s="36" t="s">
        <v>92</v>
      </c>
      <c r="C8" s="40" t="s">
        <v>93</v>
      </c>
      <c r="D8" s="38"/>
      <c r="E8" s="39" t="s">
        <v>85</v>
      </c>
    </row>
    <row r="9" customFormat="false" ht="36" hidden="false" customHeight="true" outlineLevel="0" collapsed="false">
      <c r="A9" s="35" t="n">
        <v>5</v>
      </c>
      <c r="B9" s="36" t="s">
        <v>94</v>
      </c>
      <c r="C9" s="40" t="s">
        <v>95</v>
      </c>
      <c r="D9" s="38"/>
      <c r="E9" s="39" t="s">
        <v>85</v>
      </c>
    </row>
    <row r="10" customFormat="false" ht="36" hidden="false" customHeight="true" outlineLevel="0" collapsed="false">
      <c r="A10" s="35" t="n">
        <v>6</v>
      </c>
      <c r="B10" s="36" t="s">
        <v>96</v>
      </c>
      <c r="C10" s="40" t="s">
        <v>97</v>
      </c>
      <c r="D10" s="38" t="s">
        <v>98</v>
      </c>
      <c r="E10" s="39" t="s">
        <v>85</v>
      </c>
    </row>
    <row r="11" customFormat="false" ht="36" hidden="false" customHeight="true" outlineLevel="0" collapsed="false">
      <c r="A11" s="35" t="n">
        <v>7</v>
      </c>
      <c r="B11" s="36" t="s">
        <v>99</v>
      </c>
      <c r="C11" s="40" t="s">
        <v>100</v>
      </c>
      <c r="D11" s="38"/>
      <c r="E11" s="39" t="s">
        <v>85</v>
      </c>
    </row>
    <row r="12" customFormat="false" ht="36" hidden="false" customHeight="true" outlineLevel="0" collapsed="false">
      <c r="A12" s="35" t="n">
        <v>8</v>
      </c>
      <c r="B12" s="36" t="s">
        <v>101</v>
      </c>
      <c r="C12" s="40" t="s">
        <v>102</v>
      </c>
      <c r="D12" s="38" t="s">
        <v>103</v>
      </c>
      <c r="E12" s="39" t="s">
        <v>85</v>
      </c>
    </row>
    <row r="13" customFormat="false" ht="36" hidden="false" customHeight="true" outlineLevel="0" collapsed="false">
      <c r="A13" s="35" t="n">
        <v>9</v>
      </c>
      <c r="B13" s="36" t="s">
        <v>104</v>
      </c>
      <c r="C13" s="40" t="s">
        <v>105</v>
      </c>
      <c r="D13" s="38" t="s">
        <v>106</v>
      </c>
      <c r="E13" s="39" t="s">
        <v>85</v>
      </c>
    </row>
    <row r="14" customFormat="false" ht="36" hidden="false" customHeight="true" outlineLevel="0" collapsed="false">
      <c r="A14" s="35" t="n">
        <v>10</v>
      </c>
      <c r="B14" s="36" t="s">
        <v>107</v>
      </c>
      <c r="C14" s="40" t="s">
        <v>108</v>
      </c>
      <c r="D14" s="38"/>
      <c r="E14" s="39" t="s">
        <v>85</v>
      </c>
    </row>
    <row r="16" customFormat="false" ht="15" hidden="false" customHeight="false" outlineLevel="0" collapsed="false">
      <c r="A16" s="13" t="s">
        <v>109</v>
      </c>
    </row>
    <row r="17" customFormat="false" ht="15" hidden="false" customHeight="false" outlineLevel="0" collapsed="false">
      <c r="A17" s="41" t="s">
        <v>110</v>
      </c>
    </row>
    <row r="18" customFormat="false" ht="24" hidden="false" customHeight="true" outlineLevel="0" collapsed="false">
      <c r="B18" s="42" t="s">
        <v>111</v>
      </c>
      <c r="C18" s="43"/>
    </row>
    <row r="19" customFormat="false" ht="24" hidden="false" customHeight="true" outlineLevel="0" collapsed="false">
      <c r="B19" s="42" t="s">
        <v>112</v>
      </c>
      <c r="C19" s="43"/>
    </row>
    <row r="20" customFormat="false" ht="24" hidden="false" customHeight="true" outlineLevel="0" collapsed="false">
      <c r="B20" s="42" t="s">
        <v>113</v>
      </c>
      <c r="C20" s="44"/>
    </row>
    <row r="22" customFormat="false" ht="15" hidden="false" customHeight="false" outlineLevel="0" collapsed="false">
      <c r="A22" s="7" t="s">
        <v>114</v>
      </c>
    </row>
  </sheetData>
  <sheetProtection sheet="true"/>
  <mergeCells count="1">
    <mergeCell ref="D1:E1"/>
  </mergeCells>
  <dataValidations count="1">
    <dataValidation allowBlank="true" errorStyle="stop" operator="between" showDropDown="false" showErrorMessage="false" showInputMessage="false" sqref="E5:E14" type="list">
      <formula1>"작성 완료,미작성"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95.83"/>
  </cols>
  <sheetData>
    <row r="1" customFormat="false" ht="17.35" hidden="false" customHeight="false" outlineLevel="0" collapsed="false">
      <c r="A1" s="1" t="s">
        <v>115</v>
      </c>
    </row>
    <row r="3" customFormat="false" ht="15" hidden="false" customHeight="false" outlineLevel="0" collapsed="false">
      <c r="A3" s="45" t="s">
        <v>116</v>
      </c>
    </row>
    <row r="4" customFormat="false" ht="15" hidden="false" customHeight="false" outlineLevel="0" collapsed="false">
      <c r="A4" s="46" t="s">
        <v>117</v>
      </c>
    </row>
    <row r="5" customFormat="false" ht="15" hidden="false" customHeight="false" outlineLevel="0" collapsed="false">
      <c r="A5" s="46" t="s">
        <v>118</v>
      </c>
    </row>
    <row r="6" customFormat="false" ht="15" hidden="false" customHeight="false" outlineLevel="0" collapsed="false">
      <c r="A6" s="46" t="s">
        <v>119</v>
      </c>
    </row>
    <row r="7" customFormat="false" ht="15" hidden="false" customHeight="false" outlineLevel="0" collapsed="false">
      <c r="A7" s="46" t="s">
        <v>120</v>
      </c>
    </row>
    <row r="8" customFormat="false" ht="15" hidden="false" customHeight="false" outlineLevel="0" collapsed="false">
      <c r="A8" s="46" t="s">
        <v>121</v>
      </c>
    </row>
    <row r="9" customFormat="false" ht="15" hidden="false" customHeight="false" outlineLevel="0" collapsed="false">
      <c r="A9" s="46" t="s">
        <v>122</v>
      </c>
    </row>
    <row r="10" customFormat="false" ht="15" hidden="false" customHeight="false" outlineLevel="0" collapsed="false">
      <c r="A10" s="46" t="s">
        <v>123</v>
      </c>
    </row>
    <row r="11" customFormat="false" ht="15" hidden="false" customHeight="false" outlineLevel="0" collapsed="false">
      <c r="A11" s="46" t="s">
        <v>124</v>
      </c>
    </row>
    <row r="12" customFormat="false" ht="15" hidden="false" customHeight="false" outlineLevel="0" collapsed="false">
      <c r="A12" s="46"/>
    </row>
    <row r="13" customFormat="false" ht="15" hidden="false" customHeight="false" outlineLevel="0" collapsed="false">
      <c r="A13" s="47" t="s">
        <v>125</v>
      </c>
    </row>
    <row r="14" customFormat="false" ht="15" hidden="false" customHeight="false" outlineLevel="0" collapsed="false">
      <c r="A14" s="47" t="s">
        <v>126</v>
      </c>
    </row>
    <row r="15" customFormat="false" ht="15" hidden="false" customHeight="false" outlineLevel="0" collapsed="false">
      <c r="A15" s="47" t="s">
        <v>127</v>
      </c>
    </row>
    <row r="17" customFormat="false" ht="15" hidden="false" customHeight="false" outlineLevel="0" collapsed="false">
      <c r="A17" s="48" t="s">
        <v>128</v>
      </c>
    </row>
    <row r="18" customFormat="false" ht="15" hidden="false" customHeight="false" outlineLevel="0" collapsed="false">
      <c r="A18" s="47" t="s">
        <v>129</v>
      </c>
    </row>
    <row r="19" customFormat="false" ht="15" hidden="false" customHeight="false" outlineLevel="0" collapsed="false">
      <c r="A19" s="47" t="s">
        <v>130</v>
      </c>
    </row>
    <row r="20" customFormat="false" ht="15" hidden="false" customHeight="false" outlineLevel="0" collapsed="false">
      <c r="A20" s="47" t="s">
        <v>131</v>
      </c>
    </row>
    <row r="21" customFormat="false" ht="15" hidden="false" customHeight="false" outlineLevel="0" collapsed="false">
      <c r="A21" s="47" t="s">
        <v>132</v>
      </c>
    </row>
    <row r="22" customFormat="false" ht="15" hidden="false" customHeight="false" outlineLevel="0" collapsed="false">
      <c r="A22" s="47" t="s">
        <v>133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2026-10-24T18:52:57Z</dcterms:created>
  <dc:creator>openpyxl</dc:creator>
  <dc:description/>
  <dc:language>ko-KR</dc:language>
  <cp:lastModifiedBy/>
  <dcterms:modified xsi:type="dcterms:W3CDTF">2026-10-24T18:52:57Z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