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oaie zilnică" sheetId="1" state="visible" r:id="rId3"/>
    <sheet name="Foaie colectivă" sheetId="2" state="visible" r:id="rId4"/>
    <sheet name="Coduri" sheetId="3" state="visible" r:id="rId5"/>
  </sheets>
  <definedNames>
    <definedName function="false" hidden="false" localSheetId="1" name="_xlnm.Print_Area" vbProcedure="false">'Foaie colectivă'!$A$1:$K$34</definedName>
    <definedName function="false" hidden="false" localSheetId="0" name="_xlnm.Print_Area" vbProcedure="false">'Foaie zilnică'!$A$1:$J$94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<sst xmlns="http://schemas.openxmlformats.org/spreadsheetml/2006/main" count="268" uniqueCount="124">
  <si>
    <t xml:space="preserve">Foaie zilnică – evidența orelor de lucru</t>
  </si>
  <si>
    <t xml:space="preserve">Exemplu ipotetic — orova.vn</t>
  </si>
  <si>
    <t xml:space="preserve">Luna (prima zi):</t>
  </si>
  <si>
    <t xml:space="preserve">Normă săptămânală (ore, din CIM):</t>
  </si>
  <si>
    <t xml:space="preserve">ex. 40 = 8 ore × 5 zile</t>
  </si>
  <si>
    <t xml:space="preserve">Angajator:</t>
  </si>
  <si>
    <t xml:space="preserve">Exemplu SRL</t>
  </si>
  <si>
    <t xml:space="preserve">Interval de noapte – început:</t>
  </si>
  <si>
    <t xml:space="preserve">gol: completează după Codul muncii în vigoare</t>
  </si>
  <si>
    <t xml:space="preserve">Sfârșitul lunii:</t>
  </si>
  <si>
    <t xml:space="preserve">Interval de noapte – sfârșit:</t>
  </si>
  <si>
    <t xml:space="preserve">și contractul colectiv aplicabil</t>
  </si>
  <si>
    <t xml:space="preserve">Zona de configurare: o singură celulă schimbată, toate formulele se actualizează.</t>
  </si>
  <si>
    <t xml:space="preserve">Data</t>
  </si>
  <si>
    <t xml:space="preserve">Ziua
săpt.</t>
  </si>
  <si>
    <t xml:space="preserve">Salariat</t>
  </si>
  <si>
    <t xml:space="preserve">Program /
Cod</t>
  </si>
  <si>
    <t xml:space="preserve">Ora
începerii</t>
  </si>
  <si>
    <t xml:space="preserve">Ora
terminării</t>
  </si>
  <si>
    <t xml:space="preserve">Pauză
(ore)</t>
  </si>
  <si>
    <t xml:space="preserve">Ore
lucrate</t>
  </si>
  <si>
    <t xml:space="preserve">Ore de
noapte</t>
  </si>
  <si>
    <t xml:space="preserve">Observații / corecție</t>
  </si>
  <si>
    <t xml:space="preserve">Andrei Popescu</t>
  </si>
  <si>
    <t xml:space="preserve">P</t>
  </si>
  <si>
    <t xml:space="preserve">Săptămâna din exemplu (06–12.09): 44,5 ore</t>
  </si>
  <si>
    <t xml:space="preserve">Ore peste program aprobate, cerere nr. 7/08.09</t>
  </si>
  <si>
    <t xml:space="preserve">Ore peste program aprobate, cerere nr. 8/10.09</t>
  </si>
  <si>
    <t xml:space="preserve">CO</t>
  </si>
  <si>
    <t xml:space="preserve">Cerere CO nr. 11/15.09 aprobată</t>
  </si>
  <si>
    <t xml:space="preserve">Ioana Marin</t>
  </si>
  <si>
    <t xml:space="preserve">Corecție: ora terminării adăugată, cerere nr. 12/09.09</t>
  </si>
  <si>
    <t xml:space="preserve">CM</t>
  </si>
  <si>
    <t xml:space="preserve">Certificat medical depus la HR</t>
  </si>
  <si>
    <t xml:space="preserve">CFP</t>
  </si>
  <si>
    <t xml:space="preserve">Cerere CFP nr. 14/20.09 aprobată de conducere</t>
  </si>
  <si>
    <t xml:space="preserve">Mihai Stan</t>
  </si>
  <si>
    <t xml:space="preserve">Sâmbătă lucrată, aprobare nr. 9/10.09</t>
  </si>
  <si>
    <t xml:space="preserve">EV</t>
  </si>
  <si>
    <t xml:space="preserve">Eveniment familial, act doveditor depus</t>
  </si>
  <si>
    <t xml:space="preserve">N</t>
  </si>
  <si>
    <t xml:space="preserve">Absență nemotivată, notă internă nr. 3</t>
  </si>
  <si>
    <t xml:space="preserve">R</t>
  </si>
  <si>
    <t xml:space="preserve">Recuperare cu timp liber pentru orele din 11.09</t>
  </si>
  <si>
    <t xml:space="preserve">Rânduri libere: pentru înregistrări noi (formulele sunt gata)</t>
  </si>
  <si>
    <t xml:space="preserve">Ore lucrate = ROUND(MOD(F−E;1)×24;2) − Pauză: turele care trec de miezul nopții (ex. 18:00–02:00) ies corect.</t>
  </si>
  <si>
    <t xml:space="preserve">Ore de noapte = partea din interval care cade între orele din H3 și H4 (fără scăderea pauzei).</t>
  </si>
  <si>
    <t xml:space="preserve">H3–H4 sunt goale: completează-le după textul în vigoare; până atunci coloana «Ore de noapte» rămâne goală.</t>
  </si>
  <si>
    <t xml:space="preserve">Coduri: P · OS · ON · R · CO · CM · CFP · EV · N (foaia «Coduri»). Orele suplimentare se calculează pe săptămână în «Foaie colectivă», din orele lucrate, nu din cod.</t>
  </si>
  <si>
    <t xml:space="preserve">Nu scrie peste ora veche fără urmă: în «Observații / corecție» treci numărul cererii și cine a aprobat.</t>
  </si>
  <si>
    <t xml:space="preserve">Galben/alb = completezi; gri = formulă (blocat, fără parolă). Fișierul numără doar ore și zile; salariul, sporurile și reținerile se calculează la salarizare.</t>
  </si>
  <si>
    <t xml:space="preserve">Exemplu ipotetic: numele și orele sunt fictive. Textul în vigoare al Codului muncii (Legea nr. 53/2003) îl verifici pe legislatie.just.ro.</t>
  </si>
  <si>
    <t xml:space="preserve">Foaie colectivă de prezență – total pe salariat</t>
  </si>
  <si>
    <t xml:space="preserve">Luna:</t>
  </si>
  <si>
    <t xml:space="preserve">Normă săptămânală (ore):</t>
  </si>
  <si>
    <t xml:space="preserve">se modifică în «Foaie zilnică», celula H2</t>
  </si>
  <si>
    <t xml:space="preserve">Normă
(ore/zi, CIM)</t>
  </si>
  <si>
    <t xml:space="preserve">Zile
lucrate</t>
  </si>
  <si>
    <t xml:space="preserve">Ore lucrate
(total)</t>
  </si>
  <si>
    <t xml:space="preserve">din care ore
suplimentare</t>
  </si>
  <si>
    <t xml:space="preserve">din care ore
de noapte</t>
  </si>
  <si>
    <t xml:space="preserve">Zile
CO</t>
  </si>
  <si>
    <t xml:space="preserve">Zile
CM</t>
  </si>
  <si>
    <t xml:space="preserve">Zile
CFP</t>
  </si>
  <si>
    <t xml:space="preserve">Zile
N</t>
  </si>
  <si>
    <t xml:space="preserve">Aprobat de</t>
  </si>
  <si>
    <t xml:space="preserve">Elena Dima (manager)</t>
  </si>
  <si>
    <t xml:space="preserve">Total</t>
  </si>
  <si>
    <t xml:space="preserve">—</t>
  </si>
  <si>
    <t xml:space="preserve">Control: total din «Foaie zilnică»</t>
  </si>
  <si>
    <t xml:space="preserve">Ore lucrate pe săptămână (luni–duminică)</t>
  </si>
  <si>
    <t xml:space="preserve">Săpt. 1</t>
  </si>
  <si>
    <t xml:space="preserve">Săpt. 2</t>
  </si>
  <si>
    <t xml:space="preserve">Săpt. 3</t>
  </si>
  <si>
    <t xml:space="preserve">Săpt. 4</t>
  </si>
  <si>
    <t xml:space="preserve">Săpt. 5</t>
  </si>
  <si>
    <t xml:space="preserve">Săpt. 6</t>
  </si>
  <si>
    <t xml:space="preserve">Total OS
(ore)</t>
  </si>
  <si>
    <t xml:space="preserve">Începutul săptămânii</t>
  </si>
  <si>
    <t xml:space="preserve">Coloana 5 = suma pe săptămâni a valorilor MAX(0; ore lucrate în săptămână − norma săptămânală din B5).</t>
  </si>
  <si>
    <t xml:space="preserve">Exemplu: Andrei Popescu, 06–10.09: 9,0 + 8,0 + 10,0 + 8,0 + 9,5 = 44,5 ore → 44,5 − 40 = 4,5 ore suplimentare.</t>
  </si>
  <si>
    <t xml:space="preserve">Săptămânile care încep sau se termină în altă lună se adună doar cu zilele din acest fișier; verifică separat zilele din luna vecină.</t>
  </si>
  <si>
    <t xml:space="preserve">Coloanele 3, 4 și 6–10 vin din «Foaie zilnică» cu COUNTIFS / SUMIFS. Rândul de control: totalul orelor din foaia colectivă trebuie să fie egal cu totalul din foaia zilnică.</t>
  </si>
  <si>
    <t xml:space="preserve">Orele compensate cu timp liber apar în foaia zilnică cu codul R (ex. Mihai Stan, 27.09); coloana 5 arată orele prestate, soldul se ține în registrul de compensare.</t>
  </si>
  <si>
    <t xml:space="preserve">Dacă «Aprobat de» e gol, rândul apare cu roșu și nu se trimite la salarizare.</t>
  </si>
  <si>
    <t xml:space="preserve">Fișierul nu calculează salarii, sporuri sau amenzi; numără doar ore și zile. Exemplu ipotetic: numele sunt fictive.</t>
  </si>
  <si>
    <t xml:space="preserve">Verificat (manager): ____________________     Data: __.__.____     Semnătura: ____________________</t>
  </si>
  <si>
    <t xml:space="preserve">Coduri pentru foaia de prezență</t>
  </si>
  <si>
    <t xml:space="preserve">Cod</t>
  </si>
  <si>
    <t xml:space="preserve">Tip eveniment</t>
  </si>
  <si>
    <t xml:space="preserve">Document justificativ</t>
  </si>
  <si>
    <t xml:space="preserve">Cum apare în foaia colectivă</t>
  </si>
  <si>
    <t xml:space="preserve">Prezență, program normal</t>
  </si>
  <si>
    <t xml:space="preserve">Ora de sosire și de plecare</t>
  </si>
  <si>
    <t xml:space="preserve">Ore normale</t>
  </si>
  <si>
    <t xml:space="preserve">OS</t>
  </si>
  <si>
    <t xml:space="preserve">Ore peste normă</t>
  </si>
  <si>
    <t xml:space="preserve">Aprobare scrisă sau electronică</t>
  </si>
  <si>
    <t xml:space="preserve">Coloana OS, separat de normă</t>
  </si>
  <si>
    <t xml:space="preserve">ON</t>
  </si>
  <si>
    <t xml:space="preserve">Ore de noapte</t>
  </si>
  <si>
    <t xml:space="preserve">Ora de sosire și de plecare în interval</t>
  </si>
  <si>
    <t xml:space="preserve">Coloana ON</t>
  </si>
  <si>
    <t xml:space="preserve">Recuperare cu timp liber</t>
  </si>
  <si>
    <t xml:space="preserve">Formular de compensare</t>
  </si>
  <si>
    <t xml:space="preserve">Scade soldul de ore suplimentare</t>
  </si>
  <si>
    <t xml:space="preserve">Concediu de odihnă</t>
  </si>
  <si>
    <t xml:space="preserve">Cerere aprobată</t>
  </si>
  <si>
    <t xml:space="preserve">Zile CO</t>
  </si>
  <si>
    <t xml:space="preserve">Concediu medical</t>
  </si>
  <si>
    <t xml:space="preserve">Certificat medical</t>
  </si>
  <si>
    <t xml:space="preserve">Zile CM</t>
  </si>
  <si>
    <t xml:space="preserve">Concediu fără plată</t>
  </si>
  <si>
    <t xml:space="preserve">Cerere aprobată de conducere</t>
  </si>
  <si>
    <t xml:space="preserve">Zile CFP</t>
  </si>
  <si>
    <t xml:space="preserve">Evenimente familiale deosebite</t>
  </si>
  <si>
    <t xml:space="preserve">Act doveditor (stare civilă)</t>
  </si>
  <si>
    <t xml:space="preserve">Zile EV</t>
  </si>
  <si>
    <t xml:space="preserve">Absență nemotivată</t>
  </si>
  <si>
    <t xml:space="preserve">Notă internă</t>
  </si>
  <si>
    <t xml:space="preserve">Zile N</t>
  </si>
  <si>
    <t xml:space="preserve">Lista alimentează coloana «Program / Cod» din «Foaie zilnică» (listă derulantă).</t>
  </si>
  <si>
    <t xml:space="preserve">Adapteaz-o la regulamentul intern și la ce cere contabilitatea; dacă adaugi coduri, păstrează-le în coloana A, rândurile 4–12, sau extinde lista derulantă.</t>
  </si>
  <si>
    <t xml:space="preserve">Orele suplimentare (OS) și orele de noapte (ON) se calculează din orele lucrate; codurile ajută la citire.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</si>
</sst>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0"/>
    <numFmt numFmtId="167" formatCode="hh\:mm"/>
    <numFmt numFmtId="168" formatCode="0.00"/>
    <numFmt numFmtId="169" formatCode="@"/>
    <numFmt numFmtId="170" formatCode="dd\.mm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9"/>
      <name val="Arial"/>
      <family val="0"/>
      <charset val="1"/>
    </font>
    <font>
      <i val="true"/>
      <sz val="9"/>
      <color rgb="FF7F7F7F"/>
      <name val="Arial"/>
      <family val="0"/>
      <charset val="1"/>
    </font>
    <font>
      <sz val="9"/>
      <name val="Arial"/>
      <family val="0"/>
      <charset val="1"/>
    </font>
    <font>
      <sz val="8"/>
      <color rgb="FF7F7F7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FFF2A8"/>
        <bgColor rgb="FFFFFBEA"/>
      </patternFill>
    </fill>
    <fill>
      <patternFill patternType="solid">
        <fgColor rgb="FFF3F4F6"/>
        <bgColor rgb="FFEEF2F7"/>
      </patternFill>
    </fill>
    <fill>
      <patternFill patternType="solid">
        <fgColor rgb="FFEAECEF"/>
        <bgColor rgb="FFEEF2F7"/>
      </patternFill>
    </fill>
    <fill>
      <patternFill patternType="solid">
        <fgColor rgb="FFDDE3EA"/>
        <bgColor rgb="FFD9DDE3"/>
      </patternFill>
    </fill>
    <fill>
      <patternFill patternType="solid">
        <fgColor rgb="FFEEF2F7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medium">
        <color rgb="FF595959"/>
      </top>
      <bottom style="medium">
        <color rgb="FF59595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0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D9DDE3"/>
        </patternFill>
      </fill>
    </dxf>
    <dxf>
      <fill>
        <patternFill>
          <bgColor rgb="FFFBE3E4"/>
        </patternFill>
      </fill>
    </dxf>
    <dxf>
      <font>
        <name val="Arial"/>
        <charset val="1"/>
        <family val="0"/>
        <b val="1"/>
        <color rgb="FF9C0006"/>
        <sz val="10"/>
      </font>
    </dxf>
    <dxf>
      <font>
        <name val="Arial"/>
        <charset val="1"/>
        <family val="0"/>
        <b val="1"/>
        <color rgb="FF9C0006"/>
        <sz val="10"/>
      </font>
      <fill>
        <patternFill>
          <bgColor rgb="FFFBE3E4"/>
        </patternFill>
      </fill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2A8"/>
      <rgbColor rgb="FF99CCFF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51"/>
    <col collapsed="false" customWidth="true" hidden="false" outlineLevel="0" max="2" min="2" style="0" width="6"/>
    <col collapsed="false" customWidth="true" hidden="false" outlineLevel="0" max="3" min="3" style="0" width="16"/>
    <col collapsed="false" customWidth="true" hidden="false" outlineLevel="0" max="5" min="4" style="0" width="9"/>
    <col collapsed="false" customWidth="true" hidden="false" outlineLevel="0" max="6" min="6" style="0" width="9.51"/>
    <col collapsed="false" customWidth="true" hidden="false" outlineLevel="0" max="7" min="7" style="0" width="7.5"/>
    <col collapsed="false" customWidth="true" hidden="false" outlineLevel="0" max="9" min="8" style="0" width="8"/>
    <col collapsed="false" customWidth="true" hidden="false" outlineLevel="0" max="10" min="10" style="0" width="44"/>
  </cols>
  <sheetData>
    <row r="1" customFormat="false" ht="17.35" hidden="false" customHeight="false" outlineLevel="0" collapsed="false">
      <c r="A1" s="1" t="s">
        <v>0</v>
      </c>
      <c r="H1" s="2" t="s">
        <v>1</v>
      </c>
    </row>
    <row r="2" customFormat="false" ht="15" hidden="false" customHeight="false" outlineLevel="0" collapsed="false">
      <c r="A2" s="3" t="s">
        <v>2</v>
      </c>
      <c r="C2" s="4" t="n">
        <v>46631</v>
      </c>
      <c r="D2" s="5" t="s">
        <v>3</v>
      </c>
      <c r="E2" s="5"/>
      <c r="F2" s="5"/>
      <c r="G2" s="5"/>
      <c r="H2" s="6" t="n">
        <v>40</v>
      </c>
      <c r="I2" s="7" t="s">
        <v>4</v>
      </c>
    </row>
    <row r="3" customFormat="false" ht="15" hidden="false" customHeight="false" outlineLevel="0" collapsed="false">
      <c r="A3" s="3" t="s">
        <v>5</v>
      </c>
      <c r="C3" s="8" t="s">
        <v>6</v>
      </c>
      <c r="D3" s="5" t="s">
        <v>7</v>
      </c>
      <c r="E3" s="5"/>
      <c r="F3" s="5"/>
      <c r="G3" s="5"/>
      <c r="H3" s="9"/>
      <c r="I3" s="7" t="s">
        <v>8</v>
      </c>
    </row>
    <row r="4" customFormat="false" ht="15" hidden="false" customHeight="false" outlineLevel="0" collapsed="false">
      <c r="A4" s="3" t="s">
        <v>9</v>
      </c>
      <c r="C4" s="10" t="n">
        <f aca="false">EOMONTH(C2,0)</f>
        <v>46660</v>
      </c>
      <c r="D4" s="5" t="s">
        <v>10</v>
      </c>
      <c r="E4" s="5"/>
      <c r="F4" s="5"/>
      <c r="G4" s="5"/>
      <c r="H4" s="9"/>
      <c r="I4" s="7" t="s">
        <v>11</v>
      </c>
    </row>
    <row r="5" customFormat="false" ht="15" hidden="false" customHeight="false" outlineLevel="0" collapsed="false">
      <c r="D5" s="7" t="s">
        <v>12</v>
      </c>
    </row>
    <row r="8" customFormat="false" ht="31.5" hidden="false" customHeight="true" outlineLevel="0" collapsed="false">
      <c r="A8" s="11" t="s">
        <v>13</v>
      </c>
      <c r="B8" s="12" t="s">
        <v>14</v>
      </c>
      <c r="C8" s="11" t="s">
        <v>15</v>
      </c>
      <c r="D8" s="11" t="s">
        <v>16</v>
      </c>
      <c r="E8" s="11" t="s">
        <v>17</v>
      </c>
      <c r="F8" s="11" t="s">
        <v>18</v>
      </c>
      <c r="G8" s="11" t="s">
        <v>19</v>
      </c>
      <c r="H8" s="12" t="s">
        <v>20</v>
      </c>
      <c r="I8" s="12" t="s">
        <v>21</v>
      </c>
      <c r="J8" s="11" t="s">
        <v>22</v>
      </c>
    </row>
    <row r="9" customFormat="false" ht="15" hidden="false" customHeight="false" outlineLevel="0" collapsed="false">
      <c r="A9" s="13" t="n">
        <v>46631</v>
      </c>
      <c r="B9" s="14" t="str">
        <f aca="false">IF(A9="","",CHOOSE(WEEKDAY(A9),"Du","Lu","Ma","Mi","Jo","Vi","Sâ"))</f>
        <v>Mi</v>
      </c>
      <c r="C9" s="15" t="s">
        <v>23</v>
      </c>
      <c r="D9" s="16" t="s">
        <v>24</v>
      </c>
      <c r="E9" s="17" t="n">
        <v>0.333333333333333</v>
      </c>
      <c r="F9" s="17" t="n">
        <v>0.6875</v>
      </c>
      <c r="G9" s="18" t="n">
        <v>0.5</v>
      </c>
      <c r="H9" s="19" t="n">
        <f aca="false">IF(OR(E9="",F9=""),"",ROUND(MOD(F9-E9,1)*24,2)-N(G9))</f>
        <v>8</v>
      </c>
      <c r="I9" s="20" t="str">
        <f aca="false">IF(OR(E9="",F9="",$H$3="",$H$4=""),"",ROUND(24*(MAX(0,MIN((E9+MOD(F9-E9,1)),($H$3+MOD($H$4-$H$3,1))-1)-MAX(E9,$H$3-1))+MAX(0,MIN((E9+MOD(F9-E9,1)),($H$3+MOD($H$4-$H$3,1)))-MAX(E9,$H$3))+MAX(0,MIN((E9+MOD(F9-E9,1)),($H$3+MOD($H$4-$H$3,1))+1)-MAX(E9,$H$3+1))),2))</f>
        <v/>
      </c>
      <c r="J9" s="15"/>
    </row>
    <row r="10" customFormat="false" ht="15" hidden="false" customHeight="false" outlineLevel="0" collapsed="false">
      <c r="A10" s="13" t="n">
        <v>46632</v>
      </c>
      <c r="B10" s="14" t="str">
        <f aca="false">IF(A10="","",CHOOSE(WEEKDAY(A10),"Du","Lu","Ma","Mi","Jo","Vi","Sâ"))</f>
        <v>Jo</v>
      </c>
      <c r="C10" s="15" t="s">
        <v>23</v>
      </c>
      <c r="D10" s="16" t="s">
        <v>24</v>
      </c>
      <c r="E10" s="17" t="n">
        <v>0.333333333333333</v>
      </c>
      <c r="F10" s="17" t="n">
        <v>0.6875</v>
      </c>
      <c r="G10" s="18" t="n">
        <v>0.5</v>
      </c>
      <c r="H10" s="19" t="n">
        <f aca="false">IF(OR(E10="",F10=""),"",ROUND(MOD(F10-E10,1)*24,2)-N(G10))</f>
        <v>8</v>
      </c>
      <c r="I10" s="20" t="str">
        <f aca="false">IF(OR(E10="",F10="",$H$3="",$H$4=""),"",ROUND(24*(MAX(0,MIN((E10+MOD(F10-E10,1)),($H$3+MOD($H$4-$H$3,1))-1)-MAX(E10,$H$3-1))+MAX(0,MIN((E10+MOD(F10-E10,1)),($H$3+MOD($H$4-$H$3,1)))-MAX(E10,$H$3))+MAX(0,MIN((E10+MOD(F10-E10,1)),($H$3+MOD($H$4-$H$3,1))+1)-MAX(E10,$H$3+1))),2))</f>
        <v/>
      </c>
      <c r="J10" s="15"/>
    </row>
    <row r="11" customFormat="false" ht="15" hidden="false" customHeight="false" outlineLevel="0" collapsed="false">
      <c r="A11" s="13" t="n">
        <v>46633</v>
      </c>
      <c r="B11" s="14" t="str">
        <f aca="false">IF(A11="","",CHOOSE(WEEKDAY(A11),"Du","Lu","Ma","Mi","Jo","Vi","Sâ"))</f>
        <v>Vi</v>
      </c>
      <c r="C11" s="15" t="s">
        <v>23</v>
      </c>
      <c r="D11" s="16" t="s">
        <v>24</v>
      </c>
      <c r="E11" s="17" t="n">
        <v>0.333333333333333</v>
      </c>
      <c r="F11" s="17" t="n">
        <v>0.6875</v>
      </c>
      <c r="G11" s="18" t="n">
        <v>0.5</v>
      </c>
      <c r="H11" s="19" t="n">
        <f aca="false">IF(OR(E11="",F11=""),"",ROUND(MOD(F11-E11,1)*24,2)-N(G11))</f>
        <v>8</v>
      </c>
      <c r="I11" s="20" t="str">
        <f aca="false">IF(OR(E11="",F11="",$H$3="",$H$4=""),"",ROUND(24*(MAX(0,MIN((E11+MOD(F11-E11,1)),($H$3+MOD($H$4-$H$3,1))-1)-MAX(E11,$H$3-1))+MAX(0,MIN((E11+MOD(F11-E11,1)),($H$3+MOD($H$4-$H$3,1)))-MAX(E11,$H$3))+MAX(0,MIN((E11+MOD(F11-E11,1)),($H$3+MOD($H$4-$H$3,1))+1)-MAX(E11,$H$3+1))),2))</f>
        <v/>
      </c>
      <c r="J11" s="15"/>
    </row>
    <row r="12" customFormat="false" ht="15" hidden="false" customHeight="false" outlineLevel="0" collapsed="false">
      <c r="A12" s="13" t="n">
        <v>46636</v>
      </c>
      <c r="B12" s="14" t="str">
        <f aca="false">IF(A12="","",CHOOSE(WEEKDAY(A12),"Du","Lu","Ma","Mi","Jo","Vi","Sâ"))</f>
        <v>Lu</v>
      </c>
      <c r="C12" s="15" t="s">
        <v>23</v>
      </c>
      <c r="D12" s="16" t="s">
        <v>24</v>
      </c>
      <c r="E12" s="17" t="n">
        <v>0.333333333333333</v>
      </c>
      <c r="F12" s="17" t="n">
        <v>0.729166666666667</v>
      </c>
      <c r="G12" s="18" t="n">
        <v>0.5</v>
      </c>
      <c r="H12" s="19" t="n">
        <f aca="false">IF(OR(E12="",F12=""),"",ROUND(MOD(F12-E12,1)*24,2)-N(G12))</f>
        <v>9</v>
      </c>
      <c r="I12" s="20" t="str">
        <f aca="false">IF(OR(E12="",F12="",$H$3="",$H$4=""),"",ROUND(24*(MAX(0,MIN((E12+MOD(F12-E12,1)),($H$3+MOD($H$4-$H$3,1))-1)-MAX(E12,$H$3-1))+MAX(0,MIN((E12+MOD(F12-E12,1)),($H$3+MOD($H$4-$H$3,1)))-MAX(E12,$H$3))+MAX(0,MIN((E12+MOD(F12-E12,1)),($H$3+MOD($H$4-$H$3,1))+1)-MAX(E12,$H$3+1))),2))</f>
        <v/>
      </c>
      <c r="J12" s="15" t="s">
        <v>25</v>
      </c>
    </row>
    <row r="13" customFormat="false" ht="15" hidden="false" customHeight="false" outlineLevel="0" collapsed="false">
      <c r="A13" s="13" t="n">
        <v>46637</v>
      </c>
      <c r="B13" s="14" t="str">
        <f aca="false">IF(A13="","",CHOOSE(WEEKDAY(A13),"Du","Lu","Ma","Mi","Jo","Vi","Sâ"))</f>
        <v>Ma</v>
      </c>
      <c r="C13" s="15" t="s">
        <v>23</v>
      </c>
      <c r="D13" s="16" t="s">
        <v>24</v>
      </c>
      <c r="E13" s="17" t="n">
        <v>0.333333333333333</v>
      </c>
      <c r="F13" s="17" t="n">
        <v>0.6875</v>
      </c>
      <c r="G13" s="18" t="n">
        <v>0.5</v>
      </c>
      <c r="H13" s="19" t="n">
        <f aca="false">IF(OR(E13="",F13=""),"",ROUND(MOD(F13-E13,1)*24,2)-N(G13))</f>
        <v>8</v>
      </c>
      <c r="I13" s="20" t="str">
        <f aca="false">IF(OR(E13="",F13="",$H$3="",$H$4=""),"",ROUND(24*(MAX(0,MIN((E13+MOD(F13-E13,1)),($H$3+MOD($H$4-$H$3,1))-1)-MAX(E13,$H$3-1))+MAX(0,MIN((E13+MOD(F13-E13,1)),($H$3+MOD($H$4-$H$3,1)))-MAX(E13,$H$3))+MAX(0,MIN((E13+MOD(F13-E13,1)),($H$3+MOD($H$4-$H$3,1))+1)-MAX(E13,$H$3+1))),2))</f>
        <v/>
      </c>
      <c r="J13" s="15"/>
    </row>
    <row r="14" customFormat="false" ht="15" hidden="false" customHeight="false" outlineLevel="0" collapsed="false">
      <c r="A14" s="13" t="n">
        <v>46638</v>
      </c>
      <c r="B14" s="14" t="str">
        <f aca="false">IF(A14="","",CHOOSE(WEEKDAY(A14),"Du","Lu","Ma","Mi","Jo","Vi","Sâ"))</f>
        <v>Mi</v>
      </c>
      <c r="C14" s="15" t="s">
        <v>23</v>
      </c>
      <c r="D14" s="16" t="s">
        <v>24</v>
      </c>
      <c r="E14" s="17" t="n">
        <v>0.333333333333333</v>
      </c>
      <c r="F14" s="17" t="n">
        <v>0.770833333333333</v>
      </c>
      <c r="G14" s="18" t="n">
        <v>0.5</v>
      </c>
      <c r="H14" s="19" t="n">
        <f aca="false">IF(OR(E14="",F14=""),"",ROUND(MOD(F14-E14,1)*24,2)-N(G14))</f>
        <v>10</v>
      </c>
      <c r="I14" s="20" t="str">
        <f aca="false">IF(OR(E14="",F14="",$H$3="",$H$4=""),"",ROUND(24*(MAX(0,MIN((E14+MOD(F14-E14,1)),($H$3+MOD($H$4-$H$3,1))-1)-MAX(E14,$H$3-1))+MAX(0,MIN((E14+MOD(F14-E14,1)),($H$3+MOD($H$4-$H$3,1)))-MAX(E14,$H$3))+MAX(0,MIN((E14+MOD(F14-E14,1)),($H$3+MOD($H$4-$H$3,1))+1)-MAX(E14,$H$3+1))),2))</f>
        <v/>
      </c>
      <c r="J14" s="15" t="s">
        <v>26</v>
      </c>
    </row>
    <row r="15" customFormat="false" ht="15" hidden="false" customHeight="false" outlineLevel="0" collapsed="false">
      <c r="A15" s="13" t="n">
        <v>46639</v>
      </c>
      <c r="B15" s="14" t="str">
        <f aca="false">IF(A15="","",CHOOSE(WEEKDAY(A15),"Du","Lu","Ma","Mi","Jo","Vi","Sâ"))</f>
        <v>Jo</v>
      </c>
      <c r="C15" s="15" t="s">
        <v>23</v>
      </c>
      <c r="D15" s="16" t="s">
        <v>24</v>
      </c>
      <c r="E15" s="17" t="n">
        <v>0.333333333333333</v>
      </c>
      <c r="F15" s="17" t="n">
        <v>0.6875</v>
      </c>
      <c r="G15" s="18" t="n">
        <v>0.5</v>
      </c>
      <c r="H15" s="19" t="n">
        <f aca="false">IF(OR(E15="",F15=""),"",ROUND(MOD(F15-E15,1)*24,2)-N(G15))</f>
        <v>8</v>
      </c>
      <c r="I15" s="20" t="str">
        <f aca="false">IF(OR(E15="",F15="",$H$3="",$H$4=""),"",ROUND(24*(MAX(0,MIN((E15+MOD(F15-E15,1)),($H$3+MOD($H$4-$H$3,1))-1)-MAX(E15,$H$3-1))+MAX(0,MIN((E15+MOD(F15-E15,1)),($H$3+MOD($H$4-$H$3,1)))-MAX(E15,$H$3))+MAX(0,MIN((E15+MOD(F15-E15,1)),($H$3+MOD($H$4-$H$3,1))+1)-MAX(E15,$H$3+1))),2))</f>
        <v/>
      </c>
      <c r="J15" s="15"/>
    </row>
    <row r="16" customFormat="false" ht="15" hidden="false" customHeight="false" outlineLevel="0" collapsed="false">
      <c r="A16" s="13" t="n">
        <v>46640</v>
      </c>
      <c r="B16" s="14" t="str">
        <f aca="false">IF(A16="","",CHOOSE(WEEKDAY(A16),"Du","Lu","Ma","Mi","Jo","Vi","Sâ"))</f>
        <v>Vi</v>
      </c>
      <c r="C16" s="15" t="s">
        <v>23</v>
      </c>
      <c r="D16" s="16" t="s">
        <v>24</v>
      </c>
      <c r="E16" s="17" t="n">
        <v>0.333333333333333</v>
      </c>
      <c r="F16" s="17" t="n">
        <v>0.75</v>
      </c>
      <c r="G16" s="18" t="n">
        <v>0.5</v>
      </c>
      <c r="H16" s="19" t="n">
        <f aca="false">IF(OR(E16="",F16=""),"",ROUND(MOD(F16-E16,1)*24,2)-N(G16))</f>
        <v>9.5</v>
      </c>
      <c r="I16" s="20" t="str">
        <f aca="false">IF(OR(E16="",F16="",$H$3="",$H$4=""),"",ROUND(24*(MAX(0,MIN((E16+MOD(F16-E16,1)),($H$3+MOD($H$4-$H$3,1))-1)-MAX(E16,$H$3-1))+MAX(0,MIN((E16+MOD(F16-E16,1)),($H$3+MOD($H$4-$H$3,1)))-MAX(E16,$H$3))+MAX(0,MIN((E16+MOD(F16-E16,1)),($H$3+MOD($H$4-$H$3,1))+1)-MAX(E16,$H$3+1))),2))</f>
        <v/>
      </c>
      <c r="J16" s="15" t="s">
        <v>27</v>
      </c>
    </row>
    <row r="17" customFormat="false" ht="15" hidden="false" customHeight="false" outlineLevel="0" collapsed="false">
      <c r="A17" s="13" t="n">
        <v>46643</v>
      </c>
      <c r="B17" s="14" t="str">
        <f aca="false">IF(A17="","",CHOOSE(WEEKDAY(A17),"Du","Lu","Ma","Mi","Jo","Vi","Sâ"))</f>
        <v>Lu</v>
      </c>
      <c r="C17" s="15" t="s">
        <v>23</v>
      </c>
      <c r="D17" s="16" t="s">
        <v>24</v>
      </c>
      <c r="E17" s="17" t="n">
        <v>0.333333333333333</v>
      </c>
      <c r="F17" s="17" t="n">
        <v>0.6875</v>
      </c>
      <c r="G17" s="18" t="n">
        <v>0.5</v>
      </c>
      <c r="H17" s="19" t="n">
        <f aca="false">IF(OR(E17="",F17=""),"",ROUND(MOD(F17-E17,1)*24,2)-N(G17))</f>
        <v>8</v>
      </c>
      <c r="I17" s="20" t="str">
        <f aca="false">IF(OR(E17="",F17="",$H$3="",$H$4=""),"",ROUND(24*(MAX(0,MIN((E17+MOD(F17-E17,1)),($H$3+MOD($H$4-$H$3,1))-1)-MAX(E17,$H$3-1))+MAX(0,MIN((E17+MOD(F17-E17,1)),($H$3+MOD($H$4-$H$3,1)))-MAX(E17,$H$3))+MAX(0,MIN((E17+MOD(F17-E17,1)),($H$3+MOD($H$4-$H$3,1))+1)-MAX(E17,$H$3+1))),2))</f>
        <v/>
      </c>
      <c r="J17" s="15"/>
    </row>
    <row r="18" customFormat="false" ht="15" hidden="false" customHeight="false" outlineLevel="0" collapsed="false">
      <c r="A18" s="13" t="n">
        <v>46644</v>
      </c>
      <c r="B18" s="14" t="str">
        <f aca="false">IF(A18="","",CHOOSE(WEEKDAY(A18),"Du","Lu","Ma","Mi","Jo","Vi","Sâ"))</f>
        <v>Ma</v>
      </c>
      <c r="C18" s="15" t="s">
        <v>23</v>
      </c>
      <c r="D18" s="16" t="s">
        <v>24</v>
      </c>
      <c r="E18" s="17" t="n">
        <v>0.333333333333333</v>
      </c>
      <c r="F18" s="17" t="n">
        <v>0.6875</v>
      </c>
      <c r="G18" s="18" t="n">
        <v>0.5</v>
      </c>
      <c r="H18" s="19" t="n">
        <f aca="false">IF(OR(E18="",F18=""),"",ROUND(MOD(F18-E18,1)*24,2)-N(G18))</f>
        <v>8</v>
      </c>
      <c r="I18" s="20" t="str">
        <f aca="false">IF(OR(E18="",F18="",$H$3="",$H$4=""),"",ROUND(24*(MAX(0,MIN((E18+MOD(F18-E18,1)),($H$3+MOD($H$4-$H$3,1))-1)-MAX(E18,$H$3-1))+MAX(0,MIN((E18+MOD(F18-E18,1)),($H$3+MOD($H$4-$H$3,1)))-MAX(E18,$H$3))+MAX(0,MIN((E18+MOD(F18-E18,1)),($H$3+MOD($H$4-$H$3,1))+1)-MAX(E18,$H$3+1))),2))</f>
        <v/>
      </c>
      <c r="J18" s="15"/>
    </row>
    <row r="19" customFormat="false" ht="15" hidden="false" customHeight="false" outlineLevel="0" collapsed="false">
      <c r="A19" s="13" t="n">
        <v>46645</v>
      </c>
      <c r="B19" s="14" t="str">
        <f aca="false">IF(A19="","",CHOOSE(WEEKDAY(A19),"Du","Lu","Ma","Mi","Jo","Vi","Sâ"))</f>
        <v>Mi</v>
      </c>
      <c r="C19" s="15" t="s">
        <v>23</v>
      </c>
      <c r="D19" s="16" t="s">
        <v>24</v>
      </c>
      <c r="E19" s="17" t="n">
        <v>0.333333333333333</v>
      </c>
      <c r="F19" s="17" t="n">
        <v>0.6875</v>
      </c>
      <c r="G19" s="18" t="n">
        <v>0.5</v>
      </c>
      <c r="H19" s="19" t="n">
        <f aca="false">IF(OR(E19="",F19=""),"",ROUND(MOD(F19-E19,1)*24,2)-N(G19))</f>
        <v>8</v>
      </c>
      <c r="I19" s="20" t="str">
        <f aca="false">IF(OR(E19="",F19="",$H$3="",$H$4=""),"",ROUND(24*(MAX(0,MIN((E19+MOD(F19-E19,1)),($H$3+MOD($H$4-$H$3,1))-1)-MAX(E19,$H$3-1))+MAX(0,MIN((E19+MOD(F19-E19,1)),($H$3+MOD($H$4-$H$3,1)))-MAX(E19,$H$3))+MAX(0,MIN((E19+MOD(F19-E19,1)),($H$3+MOD($H$4-$H$3,1))+1)-MAX(E19,$H$3+1))),2))</f>
        <v/>
      </c>
      <c r="J19" s="15"/>
    </row>
    <row r="20" customFormat="false" ht="15" hidden="false" customHeight="false" outlineLevel="0" collapsed="false">
      <c r="A20" s="13" t="n">
        <v>46646</v>
      </c>
      <c r="B20" s="14" t="str">
        <f aca="false">IF(A20="","",CHOOSE(WEEKDAY(A20),"Du","Lu","Ma","Mi","Jo","Vi","Sâ"))</f>
        <v>Jo</v>
      </c>
      <c r="C20" s="15" t="s">
        <v>23</v>
      </c>
      <c r="D20" s="16" t="s">
        <v>24</v>
      </c>
      <c r="E20" s="17" t="n">
        <v>0.333333333333333</v>
      </c>
      <c r="F20" s="17" t="n">
        <v>0.6875</v>
      </c>
      <c r="G20" s="18" t="n">
        <v>0.5</v>
      </c>
      <c r="H20" s="19" t="n">
        <f aca="false">IF(OR(E20="",F20=""),"",ROUND(MOD(F20-E20,1)*24,2)-N(G20))</f>
        <v>8</v>
      </c>
      <c r="I20" s="20" t="str">
        <f aca="false">IF(OR(E20="",F20="",$H$3="",$H$4=""),"",ROUND(24*(MAX(0,MIN((E20+MOD(F20-E20,1)),($H$3+MOD($H$4-$H$3,1))-1)-MAX(E20,$H$3-1))+MAX(0,MIN((E20+MOD(F20-E20,1)),($H$3+MOD($H$4-$H$3,1)))-MAX(E20,$H$3))+MAX(0,MIN((E20+MOD(F20-E20,1)),($H$3+MOD($H$4-$H$3,1))+1)-MAX(E20,$H$3+1))),2))</f>
        <v/>
      </c>
      <c r="J20" s="15"/>
    </row>
    <row r="21" customFormat="false" ht="15" hidden="false" customHeight="false" outlineLevel="0" collapsed="false">
      <c r="A21" s="13" t="n">
        <v>46647</v>
      </c>
      <c r="B21" s="14" t="str">
        <f aca="false">IF(A21="","",CHOOSE(WEEKDAY(A21),"Du","Lu","Ma","Mi","Jo","Vi","Sâ"))</f>
        <v>Vi</v>
      </c>
      <c r="C21" s="15" t="s">
        <v>23</v>
      </c>
      <c r="D21" s="16" t="s">
        <v>24</v>
      </c>
      <c r="E21" s="17" t="n">
        <v>0.333333333333333</v>
      </c>
      <c r="F21" s="17" t="n">
        <v>0.6875</v>
      </c>
      <c r="G21" s="18" t="n">
        <v>0.5</v>
      </c>
      <c r="H21" s="19" t="n">
        <f aca="false">IF(OR(E21="",F21=""),"",ROUND(MOD(F21-E21,1)*24,2)-N(G21))</f>
        <v>8</v>
      </c>
      <c r="I21" s="20" t="str">
        <f aca="false">IF(OR(E21="",F21="",$H$3="",$H$4=""),"",ROUND(24*(MAX(0,MIN((E21+MOD(F21-E21,1)),($H$3+MOD($H$4-$H$3,1))-1)-MAX(E21,$H$3-1))+MAX(0,MIN((E21+MOD(F21-E21,1)),($H$3+MOD($H$4-$H$3,1)))-MAX(E21,$H$3))+MAX(0,MIN((E21+MOD(F21-E21,1)),($H$3+MOD($H$4-$H$3,1))+1)-MAX(E21,$H$3+1))),2))</f>
        <v/>
      </c>
      <c r="J21" s="15"/>
    </row>
    <row r="22" customFormat="false" ht="15" hidden="false" customHeight="false" outlineLevel="0" collapsed="false">
      <c r="A22" s="13" t="n">
        <v>46650</v>
      </c>
      <c r="B22" s="14" t="str">
        <f aca="false">IF(A22="","",CHOOSE(WEEKDAY(A22),"Du","Lu","Ma","Mi","Jo","Vi","Sâ"))</f>
        <v>Lu</v>
      </c>
      <c r="C22" s="15" t="s">
        <v>23</v>
      </c>
      <c r="D22" s="16" t="s">
        <v>24</v>
      </c>
      <c r="E22" s="17" t="n">
        <v>0.333333333333333</v>
      </c>
      <c r="F22" s="17" t="n">
        <v>0.6875</v>
      </c>
      <c r="G22" s="18" t="n">
        <v>0.5</v>
      </c>
      <c r="H22" s="19" t="n">
        <f aca="false">IF(OR(E22="",F22=""),"",ROUND(MOD(F22-E22,1)*24,2)-N(G22))</f>
        <v>8</v>
      </c>
      <c r="I22" s="20" t="str">
        <f aca="false">IF(OR(E22="",F22="",$H$3="",$H$4=""),"",ROUND(24*(MAX(0,MIN((E22+MOD(F22-E22,1)),($H$3+MOD($H$4-$H$3,1))-1)-MAX(E22,$H$3-1))+MAX(0,MIN((E22+MOD(F22-E22,1)),($H$3+MOD($H$4-$H$3,1)))-MAX(E22,$H$3))+MAX(0,MIN((E22+MOD(F22-E22,1)),($H$3+MOD($H$4-$H$3,1))+1)-MAX(E22,$H$3+1))),2))</f>
        <v/>
      </c>
      <c r="J22" s="15"/>
    </row>
    <row r="23" customFormat="false" ht="15" hidden="false" customHeight="false" outlineLevel="0" collapsed="false">
      <c r="A23" s="13" t="n">
        <v>46651</v>
      </c>
      <c r="B23" s="14" t="str">
        <f aca="false">IF(A23="","",CHOOSE(WEEKDAY(A23),"Du","Lu","Ma","Mi","Jo","Vi","Sâ"))</f>
        <v>Ma</v>
      </c>
      <c r="C23" s="15" t="s">
        <v>23</v>
      </c>
      <c r="D23" s="16" t="s">
        <v>24</v>
      </c>
      <c r="E23" s="17" t="n">
        <v>0.333333333333333</v>
      </c>
      <c r="F23" s="17" t="n">
        <v>0.6875</v>
      </c>
      <c r="G23" s="18" t="n">
        <v>0.5</v>
      </c>
      <c r="H23" s="19" t="n">
        <f aca="false">IF(OR(E23="",F23=""),"",ROUND(MOD(F23-E23,1)*24,2)-N(G23))</f>
        <v>8</v>
      </c>
      <c r="I23" s="20" t="str">
        <f aca="false">IF(OR(E23="",F23="",$H$3="",$H$4=""),"",ROUND(24*(MAX(0,MIN((E23+MOD(F23-E23,1)),($H$3+MOD($H$4-$H$3,1))-1)-MAX(E23,$H$3-1))+MAX(0,MIN((E23+MOD(F23-E23,1)),($H$3+MOD($H$4-$H$3,1)))-MAX(E23,$H$3))+MAX(0,MIN((E23+MOD(F23-E23,1)),($H$3+MOD($H$4-$H$3,1))+1)-MAX(E23,$H$3+1))),2))</f>
        <v/>
      </c>
      <c r="J23" s="15"/>
    </row>
    <row r="24" customFormat="false" ht="15" hidden="false" customHeight="false" outlineLevel="0" collapsed="false">
      <c r="A24" s="13" t="n">
        <v>46652</v>
      </c>
      <c r="B24" s="14" t="str">
        <f aca="false">IF(A24="","",CHOOSE(WEEKDAY(A24),"Du","Lu","Ma","Mi","Jo","Vi","Sâ"))</f>
        <v>Mi</v>
      </c>
      <c r="C24" s="15" t="s">
        <v>23</v>
      </c>
      <c r="D24" s="16" t="s">
        <v>24</v>
      </c>
      <c r="E24" s="17" t="n">
        <v>0.333333333333333</v>
      </c>
      <c r="F24" s="17" t="n">
        <v>0.6875</v>
      </c>
      <c r="G24" s="18" t="n">
        <v>0.5</v>
      </c>
      <c r="H24" s="19" t="n">
        <f aca="false">IF(OR(E24="",F24=""),"",ROUND(MOD(F24-E24,1)*24,2)-N(G24))</f>
        <v>8</v>
      </c>
      <c r="I24" s="20" t="str">
        <f aca="false">IF(OR(E24="",F24="",$H$3="",$H$4=""),"",ROUND(24*(MAX(0,MIN((E24+MOD(F24-E24,1)),($H$3+MOD($H$4-$H$3,1))-1)-MAX(E24,$H$3-1))+MAX(0,MIN((E24+MOD(F24-E24,1)),($H$3+MOD($H$4-$H$3,1)))-MAX(E24,$H$3))+MAX(0,MIN((E24+MOD(F24-E24,1)),($H$3+MOD($H$4-$H$3,1))+1)-MAX(E24,$H$3+1))),2))</f>
        <v/>
      </c>
      <c r="J24" s="15"/>
    </row>
    <row r="25" customFormat="false" ht="15" hidden="false" customHeight="false" outlineLevel="0" collapsed="false">
      <c r="A25" s="13" t="n">
        <v>46653</v>
      </c>
      <c r="B25" s="14" t="str">
        <f aca="false">IF(A25="","",CHOOSE(WEEKDAY(A25),"Du","Lu","Ma","Mi","Jo","Vi","Sâ"))</f>
        <v>Jo</v>
      </c>
      <c r="C25" s="15" t="s">
        <v>23</v>
      </c>
      <c r="D25" s="16" t="s">
        <v>28</v>
      </c>
      <c r="E25" s="17"/>
      <c r="F25" s="17"/>
      <c r="G25" s="18"/>
      <c r="H25" s="19" t="str">
        <f aca="false">IF(OR(E25="",F25=""),"",ROUND(MOD(F25-E25,1)*24,2)-N(G25))</f>
        <v/>
      </c>
      <c r="I25" s="20" t="str">
        <f aca="false">IF(OR(E25="",F25="",$H$3="",$H$4=""),"",ROUND(24*(MAX(0,MIN((E25+MOD(F25-E25,1)),($H$3+MOD($H$4-$H$3,1))-1)-MAX(E25,$H$3-1))+MAX(0,MIN((E25+MOD(F25-E25,1)),($H$3+MOD($H$4-$H$3,1)))-MAX(E25,$H$3))+MAX(0,MIN((E25+MOD(F25-E25,1)),($H$3+MOD($H$4-$H$3,1))+1)-MAX(E25,$H$3+1))),2))</f>
        <v/>
      </c>
      <c r="J25" s="15" t="s">
        <v>29</v>
      </c>
    </row>
    <row r="26" customFormat="false" ht="15" hidden="false" customHeight="false" outlineLevel="0" collapsed="false">
      <c r="A26" s="13" t="n">
        <v>46654</v>
      </c>
      <c r="B26" s="14" t="str">
        <f aca="false">IF(A26="","",CHOOSE(WEEKDAY(A26),"Du","Lu","Ma","Mi","Jo","Vi","Sâ"))</f>
        <v>Vi</v>
      </c>
      <c r="C26" s="15" t="s">
        <v>23</v>
      </c>
      <c r="D26" s="16" t="s">
        <v>28</v>
      </c>
      <c r="E26" s="17"/>
      <c r="F26" s="17"/>
      <c r="G26" s="18"/>
      <c r="H26" s="19" t="str">
        <f aca="false">IF(OR(E26="",F26=""),"",ROUND(MOD(F26-E26,1)*24,2)-N(G26))</f>
        <v/>
      </c>
      <c r="I26" s="20" t="str">
        <f aca="false">IF(OR(E26="",F26="",$H$3="",$H$4=""),"",ROUND(24*(MAX(0,MIN((E26+MOD(F26-E26,1)),($H$3+MOD($H$4-$H$3,1))-1)-MAX(E26,$H$3-1))+MAX(0,MIN((E26+MOD(F26-E26,1)),($H$3+MOD($H$4-$H$3,1)))-MAX(E26,$H$3))+MAX(0,MIN((E26+MOD(F26-E26,1)),($H$3+MOD($H$4-$H$3,1))+1)-MAX(E26,$H$3+1))),2))</f>
        <v/>
      </c>
      <c r="J26" s="15" t="s">
        <v>29</v>
      </c>
    </row>
    <row r="27" customFormat="false" ht="15" hidden="false" customHeight="false" outlineLevel="0" collapsed="false">
      <c r="A27" s="13" t="n">
        <v>46657</v>
      </c>
      <c r="B27" s="14" t="str">
        <f aca="false">IF(A27="","",CHOOSE(WEEKDAY(A27),"Du","Lu","Ma","Mi","Jo","Vi","Sâ"))</f>
        <v>Lu</v>
      </c>
      <c r="C27" s="15" t="s">
        <v>23</v>
      </c>
      <c r="D27" s="16" t="s">
        <v>24</v>
      </c>
      <c r="E27" s="17" t="n">
        <v>0.333333333333333</v>
      </c>
      <c r="F27" s="17" t="n">
        <v>0.6875</v>
      </c>
      <c r="G27" s="18" t="n">
        <v>0.5</v>
      </c>
      <c r="H27" s="19" t="n">
        <f aca="false">IF(OR(E27="",F27=""),"",ROUND(MOD(F27-E27,1)*24,2)-N(G27))</f>
        <v>8</v>
      </c>
      <c r="I27" s="20" t="str">
        <f aca="false">IF(OR(E27="",F27="",$H$3="",$H$4=""),"",ROUND(24*(MAX(0,MIN((E27+MOD(F27-E27,1)),($H$3+MOD($H$4-$H$3,1))-1)-MAX(E27,$H$3-1))+MAX(0,MIN((E27+MOD(F27-E27,1)),($H$3+MOD($H$4-$H$3,1)))-MAX(E27,$H$3))+MAX(0,MIN((E27+MOD(F27-E27,1)),($H$3+MOD($H$4-$H$3,1))+1)-MAX(E27,$H$3+1))),2))</f>
        <v/>
      </c>
      <c r="J27" s="15"/>
    </row>
    <row r="28" customFormat="false" ht="15" hidden="false" customHeight="false" outlineLevel="0" collapsed="false">
      <c r="A28" s="13" t="n">
        <v>46658</v>
      </c>
      <c r="B28" s="14" t="str">
        <f aca="false">IF(A28="","",CHOOSE(WEEKDAY(A28),"Du","Lu","Ma","Mi","Jo","Vi","Sâ"))</f>
        <v>Ma</v>
      </c>
      <c r="C28" s="15" t="s">
        <v>23</v>
      </c>
      <c r="D28" s="16" t="s">
        <v>24</v>
      </c>
      <c r="E28" s="17" t="n">
        <v>0.333333333333333</v>
      </c>
      <c r="F28" s="17" t="n">
        <v>0.6875</v>
      </c>
      <c r="G28" s="18" t="n">
        <v>0.5</v>
      </c>
      <c r="H28" s="19" t="n">
        <f aca="false">IF(OR(E28="",F28=""),"",ROUND(MOD(F28-E28,1)*24,2)-N(G28))</f>
        <v>8</v>
      </c>
      <c r="I28" s="20" t="str">
        <f aca="false">IF(OR(E28="",F28="",$H$3="",$H$4=""),"",ROUND(24*(MAX(0,MIN((E28+MOD(F28-E28,1)),($H$3+MOD($H$4-$H$3,1))-1)-MAX(E28,$H$3-1))+MAX(0,MIN((E28+MOD(F28-E28,1)),($H$3+MOD($H$4-$H$3,1)))-MAX(E28,$H$3))+MAX(0,MIN((E28+MOD(F28-E28,1)),($H$3+MOD($H$4-$H$3,1))+1)-MAX(E28,$H$3+1))),2))</f>
        <v/>
      </c>
      <c r="J28" s="15"/>
    </row>
    <row r="29" customFormat="false" ht="15" hidden="false" customHeight="false" outlineLevel="0" collapsed="false">
      <c r="A29" s="13" t="n">
        <v>46659</v>
      </c>
      <c r="B29" s="14" t="str">
        <f aca="false">IF(A29="","",CHOOSE(WEEKDAY(A29),"Du","Lu","Ma","Mi","Jo","Vi","Sâ"))</f>
        <v>Mi</v>
      </c>
      <c r="C29" s="15" t="s">
        <v>23</v>
      </c>
      <c r="D29" s="16" t="s">
        <v>24</v>
      </c>
      <c r="E29" s="17" t="n">
        <v>0.333333333333333</v>
      </c>
      <c r="F29" s="17" t="n">
        <v>0.6875</v>
      </c>
      <c r="G29" s="18" t="n">
        <v>0.5</v>
      </c>
      <c r="H29" s="19" t="n">
        <f aca="false">IF(OR(E29="",F29=""),"",ROUND(MOD(F29-E29,1)*24,2)-N(G29))</f>
        <v>8</v>
      </c>
      <c r="I29" s="20" t="str">
        <f aca="false">IF(OR(E29="",F29="",$H$3="",$H$4=""),"",ROUND(24*(MAX(0,MIN((E29+MOD(F29-E29,1)),($H$3+MOD($H$4-$H$3,1))-1)-MAX(E29,$H$3-1))+MAX(0,MIN((E29+MOD(F29-E29,1)),($H$3+MOD($H$4-$H$3,1)))-MAX(E29,$H$3))+MAX(0,MIN((E29+MOD(F29-E29,1)),($H$3+MOD($H$4-$H$3,1))+1)-MAX(E29,$H$3+1))),2))</f>
        <v/>
      </c>
      <c r="J29" s="15"/>
    </row>
    <row r="30" customFormat="false" ht="15" hidden="false" customHeight="false" outlineLevel="0" collapsed="false">
      <c r="A30" s="13" t="n">
        <v>46660</v>
      </c>
      <c r="B30" s="14" t="str">
        <f aca="false">IF(A30="","",CHOOSE(WEEKDAY(A30),"Du","Lu","Ma","Mi","Jo","Vi","Sâ"))</f>
        <v>Jo</v>
      </c>
      <c r="C30" s="15" t="s">
        <v>23</v>
      </c>
      <c r="D30" s="16" t="s">
        <v>24</v>
      </c>
      <c r="E30" s="17" t="n">
        <v>0.333333333333333</v>
      </c>
      <c r="F30" s="17" t="n">
        <v>0.6875</v>
      </c>
      <c r="G30" s="18" t="n">
        <v>0.5</v>
      </c>
      <c r="H30" s="19" t="n">
        <f aca="false">IF(OR(E30="",F30=""),"",ROUND(MOD(F30-E30,1)*24,2)-N(G30))</f>
        <v>8</v>
      </c>
      <c r="I30" s="20" t="str">
        <f aca="false">IF(OR(E30="",F30="",$H$3="",$H$4=""),"",ROUND(24*(MAX(0,MIN((E30+MOD(F30-E30,1)),($H$3+MOD($H$4-$H$3,1))-1)-MAX(E30,$H$3-1))+MAX(0,MIN((E30+MOD(F30-E30,1)),($H$3+MOD($H$4-$H$3,1)))-MAX(E30,$H$3))+MAX(0,MIN((E30+MOD(F30-E30,1)),($H$3+MOD($H$4-$H$3,1))+1)-MAX(E30,$H$3+1))),2))</f>
        <v/>
      </c>
      <c r="J30" s="15"/>
    </row>
    <row r="31" customFormat="false" ht="15" hidden="false" customHeight="false" outlineLevel="0" collapsed="false">
      <c r="A31" s="13" t="n">
        <v>46631</v>
      </c>
      <c r="B31" s="14" t="str">
        <f aca="false">IF(A31="","",CHOOSE(WEEKDAY(A31),"Du","Lu","Ma","Mi","Jo","Vi","Sâ"))</f>
        <v>Mi</v>
      </c>
      <c r="C31" s="15" t="s">
        <v>30</v>
      </c>
      <c r="D31" s="16" t="s">
        <v>24</v>
      </c>
      <c r="E31" s="17" t="n">
        <v>0.375</v>
      </c>
      <c r="F31" s="17" t="n">
        <v>0.729166666666667</v>
      </c>
      <c r="G31" s="18" t="n">
        <v>0.5</v>
      </c>
      <c r="H31" s="19" t="n">
        <f aca="false">IF(OR(E31="",F31=""),"",ROUND(MOD(F31-E31,1)*24,2)-N(G31))</f>
        <v>8</v>
      </c>
      <c r="I31" s="20" t="str">
        <f aca="false">IF(OR(E31="",F31="",$H$3="",$H$4=""),"",ROUND(24*(MAX(0,MIN((E31+MOD(F31-E31,1)),($H$3+MOD($H$4-$H$3,1))-1)-MAX(E31,$H$3-1))+MAX(0,MIN((E31+MOD(F31-E31,1)),($H$3+MOD($H$4-$H$3,1)))-MAX(E31,$H$3))+MAX(0,MIN((E31+MOD(F31-E31,1)),($H$3+MOD($H$4-$H$3,1))+1)-MAX(E31,$H$3+1))),2))</f>
        <v/>
      </c>
      <c r="J31" s="15"/>
    </row>
    <row r="32" customFormat="false" ht="15" hidden="false" customHeight="false" outlineLevel="0" collapsed="false">
      <c r="A32" s="13" t="n">
        <v>46632</v>
      </c>
      <c r="B32" s="14" t="str">
        <f aca="false">IF(A32="","",CHOOSE(WEEKDAY(A32),"Du","Lu","Ma","Mi","Jo","Vi","Sâ"))</f>
        <v>Jo</v>
      </c>
      <c r="C32" s="15" t="s">
        <v>30</v>
      </c>
      <c r="D32" s="16" t="s">
        <v>24</v>
      </c>
      <c r="E32" s="17" t="n">
        <v>0.375</v>
      </c>
      <c r="F32" s="17" t="n">
        <v>0.729166666666667</v>
      </c>
      <c r="G32" s="18" t="n">
        <v>0.5</v>
      </c>
      <c r="H32" s="19" t="n">
        <f aca="false">IF(OR(E32="",F32=""),"",ROUND(MOD(F32-E32,1)*24,2)-N(G32))</f>
        <v>8</v>
      </c>
      <c r="I32" s="20" t="str">
        <f aca="false">IF(OR(E32="",F32="",$H$3="",$H$4=""),"",ROUND(24*(MAX(0,MIN((E32+MOD(F32-E32,1)),($H$3+MOD($H$4-$H$3,1))-1)-MAX(E32,$H$3-1))+MAX(0,MIN((E32+MOD(F32-E32,1)),($H$3+MOD($H$4-$H$3,1)))-MAX(E32,$H$3))+MAX(0,MIN((E32+MOD(F32-E32,1)),($H$3+MOD($H$4-$H$3,1))+1)-MAX(E32,$H$3+1))),2))</f>
        <v/>
      </c>
      <c r="J32" s="15"/>
    </row>
    <row r="33" customFormat="false" ht="15" hidden="false" customHeight="false" outlineLevel="0" collapsed="false">
      <c r="A33" s="13" t="n">
        <v>46633</v>
      </c>
      <c r="B33" s="14" t="str">
        <f aca="false">IF(A33="","",CHOOSE(WEEKDAY(A33),"Du","Lu","Ma","Mi","Jo","Vi","Sâ"))</f>
        <v>Vi</v>
      </c>
      <c r="C33" s="15" t="s">
        <v>30</v>
      </c>
      <c r="D33" s="16" t="s">
        <v>24</v>
      </c>
      <c r="E33" s="17" t="n">
        <v>0.375</v>
      </c>
      <c r="F33" s="17" t="n">
        <v>0.729166666666667</v>
      </c>
      <c r="G33" s="18" t="n">
        <v>0.5</v>
      </c>
      <c r="H33" s="19" t="n">
        <f aca="false">IF(OR(E33="",F33=""),"",ROUND(MOD(F33-E33,1)*24,2)-N(G33))</f>
        <v>8</v>
      </c>
      <c r="I33" s="20" t="str">
        <f aca="false">IF(OR(E33="",F33="",$H$3="",$H$4=""),"",ROUND(24*(MAX(0,MIN((E33+MOD(F33-E33,1)),($H$3+MOD($H$4-$H$3,1))-1)-MAX(E33,$H$3-1))+MAX(0,MIN((E33+MOD(F33-E33,1)),($H$3+MOD($H$4-$H$3,1)))-MAX(E33,$H$3))+MAX(0,MIN((E33+MOD(F33-E33,1)),($H$3+MOD($H$4-$H$3,1))+1)-MAX(E33,$H$3+1))),2))</f>
        <v/>
      </c>
      <c r="J33" s="15"/>
    </row>
    <row r="34" customFormat="false" ht="15" hidden="false" customHeight="false" outlineLevel="0" collapsed="false">
      <c r="A34" s="13" t="n">
        <v>46636</v>
      </c>
      <c r="B34" s="14" t="str">
        <f aca="false">IF(A34="","",CHOOSE(WEEKDAY(A34),"Du","Lu","Ma","Mi","Jo","Vi","Sâ"))</f>
        <v>Lu</v>
      </c>
      <c r="C34" s="15" t="s">
        <v>30</v>
      </c>
      <c r="D34" s="16" t="s">
        <v>24</v>
      </c>
      <c r="E34" s="17" t="n">
        <v>0.375</v>
      </c>
      <c r="F34" s="17" t="n">
        <v>0.729166666666667</v>
      </c>
      <c r="G34" s="18" t="n">
        <v>0.5</v>
      </c>
      <c r="H34" s="19" t="n">
        <f aca="false">IF(OR(E34="",F34=""),"",ROUND(MOD(F34-E34,1)*24,2)-N(G34))</f>
        <v>8</v>
      </c>
      <c r="I34" s="20" t="str">
        <f aca="false">IF(OR(E34="",F34="",$H$3="",$H$4=""),"",ROUND(24*(MAX(0,MIN((E34+MOD(F34-E34,1)),($H$3+MOD($H$4-$H$3,1))-1)-MAX(E34,$H$3-1))+MAX(0,MIN((E34+MOD(F34-E34,1)),($H$3+MOD($H$4-$H$3,1)))-MAX(E34,$H$3))+MAX(0,MIN((E34+MOD(F34-E34,1)),($H$3+MOD($H$4-$H$3,1))+1)-MAX(E34,$H$3+1))),2))</f>
        <v/>
      </c>
      <c r="J34" s="15"/>
    </row>
    <row r="35" customFormat="false" ht="15" hidden="false" customHeight="false" outlineLevel="0" collapsed="false">
      <c r="A35" s="13" t="n">
        <v>46637</v>
      </c>
      <c r="B35" s="14" t="str">
        <f aca="false">IF(A35="","",CHOOSE(WEEKDAY(A35),"Du","Lu","Ma","Mi","Jo","Vi","Sâ"))</f>
        <v>Ma</v>
      </c>
      <c r="C35" s="15" t="s">
        <v>30</v>
      </c>
      <c r="D35" s="16" t="s">
        <v>24</v>
      </c>
      <c r="E35" s="17" t="n">
        <v>0.375</v>
      </c>
      <c r="F35" s="17" t="n">
        <v>0.729166666666667</v>
      </c>
      <c r="G35" s="18" t="n">
        <v>0.5</v>
      </c>
      <c r="H35" s="19" t="n">
        <f aca="false">IF(OR(E35="",F35=""),"",ROUND(MOD(F35-E35,1)*24,2)-N(G35))</f>
        <v>8</v>
      </c>
      <c r="I35" s="20" t="str">
        <f aca="false">IF(OR(E35="",F35="",$H$3="",$H$4=""),"",ROUND(24*(MAX(0,MIN((E35+MOD(F35-E35,1)),($H$3+MOD($H$4-$H$3,1))-1)-MAX(E35,$H$3-1))+MAX(0,MIN((E35+MOD(F35-E35,1)),($H$3+MOD($H$4-$H$3,1)))-MAX(E35,$H$3))+MAX(0,MIN((E35+MOD(F35-E35,1)),($H$3+MOD($H$4-$H$3,1))+1)-MAX(E35,$H$3+1))),2))</f>
        <v/>
      </c>
      <c r="J35" s="15"/>
    </row>
    <row r="36" customFormat="false" ht="15" hidden="false" customHeight="false" outlineLevel="0" collapsed="false">
      <c r="A36" s="13" t="n">
        <v>46638</v>
      </c>
      <c r="B36" s="14" t="str">
        <f aca="false">IF(A36="","",CHOOSE(WEEKDAY(A36),"Du","Lu","Ma","Mi","Jo","Vi","Sâ"))</f>
        <v>Mi</v>
      </c>
      <c r="C36" s="15" t="s">
        <v>30</v>
      </c>
      <c r="D36" s="16" t="s">
        <v>24</v>
      </c>
      <c r="E36" s="17" t="n">
        <v>0.375</v>
      </c>
      <c r="F36" s="17" t="n">
        <v>0.729166666666667</v>
      </c>
      <c r="G36" s="18" t="n">
        <v>0.5</v>
      </c>
      <c r="H36" s="19" t="n">
        <f aca="false">IF(OR(E36="",F36=""),"",ROUND(MOD(F36-E36,1)*24,2)-N(G36))</f>
        <v>8</v>
      </c>
      <c r="I36" s="20" t="str">
        <f aca="false">IF(OR(E36="",F36="",$H$3="",$H$4=""),"",ROUND(24*(MAX(0,MIN((E36+MOD(F36-E36,1)),($H$3+MOD($H$4-$H$3,1))-1)-MAX(E36,$H$3-1))+MAX(0,MIN((E36+MOD(F36-E36,1)),($H$3+MOD($H$4-$H$3,1)))-MAX(E36,$H$3))+MAX(0,MIN((E36+MOD(F36-E36,1)),($H$3+MOD($H$4-$H$3,1))+1)-MAX(E36,$H$3+1))),2))</f>
        <v/>
      </c>
      <c r="J36" s="15" t="s">
        <v>31</v>
      </c>
    </row>
    <row r="37" customFormat="false" ht="15" hidden="false" customHeight="false" outlineLevel="0" collapsed="false">
      <c r="A37" s="13" t="n">
        <v>46639</v>
      </c>
      <c r="B37" s="14" t="str">
        <f aca="false">IF(A37="","",CHOOSE(WEEKDAY(A37),"Du","Lu","Ma","Mi","Jo","Vi","Sâ"))</f>
        <v>Jo</v>
      </c>
      <c r="C37" s="15" t="s">
        <v>30</v>
      </c>
      <c r="D37" s="16" t="s">
        <v>24</v>
      </c>
      <c r="E37" s="17" t="n">
        <v>0.375</v>
      </c>
      <c r="F37" s="17" t="n">
        <v>0.729166666666667</v>
      </c>
      <c r="G37" s="18" t="n">
        <v>0.5</v>
      </c>
      <c r="H37" s="19" t="n">
        <f aca="false">IF(OR(E37="",F37=""),"",ROUND(MOD(F37-E37,1)*24,2)-N(G37))</f>
        <v>8</v>
      </c>
      <c r="I37" s="20" t="str">
        <f aca="false">IF(OR(E37="",F37="",$H$3="",$H$4=""),"",ROUND(24*(MAX(0,MIN((E37+MOD(F37-E37,1)),($H$3+MOD($H$4-$H$3,1))-1)-MAX(E37,$H$3-1))+MAX(0,MIN((E37+MOD(F37-E37,1)),($H$3+MOD($H$4-$H$3,1)))-MAX(E37,$H$3))+MAX(0,MIN((E37+MOD(F37-E37,1)),($H$3+MOD($H$4-$H$3,1))+1)-MAX(E37,$H$3+1))),2))</f>
        <v/>
      </c>
      <c r="J37" s="15"/>
    </row>
    <row r="38" customFormat="false" ht="15" hidden="false" customHeight="false" outlineLevel="0" collapsed="false">
      <c r="A38" s="13" t="n">
        <v>46640</v>
      </c>
      <c r="B38" s="14" t="str">
        <f aca="false">IF(A38="","",CHOOSE(WEEKDAY(A38),"Du","Lu","Ma","Mi","Jo","Vi","Sâ"))</f>
        <v>Vi</v>
      </c>
      <c r="C38" s="15" t="s">
        <v>30</v>
      </c>
      <c r="D38" s="16" t="s">
        <v>24</v>
      </c>
      <c r="E38" s="17" t="n">
        <v>0.375</v>
      </c>
      <c r="F38" s="17" t="n">
        <v>0.729166666666667</v>
      </c>
      <c r="G38" s="18" t="n">
        <v>0.5</v>
      </c>
      <c r="H38" s="19" t="n">
        <f aca="false">IF(OR(E38="",F38=""),"",ROUND(MOD(F38-E38,1)*24,2)-N(G38))</f>
        <v>8</v>
      </c>
      <c r="I38" s="20" t="str">
        <f aca="false">IF(OR(E38="",F38="",$H$3="",$H$4=""),"",ROUND(24*(MAX(0,MIN((E38+MOD(F38-E38,1)),($H$3+MOD($H$4-$H$3,1))-1)-MAX(E38,$H$3-1))+MAX(0,MIN((E38+MOD(F38-E38,1)),($H$3+MOD($H$4-$H$3,1)))-MAX(E38,$H$3))+MAX(0,MIN((E38+MOD(F38-E38,1)),($H$3+MOD($H$4-$H$3,1))+1)-MAX(E38,$H$3+1))),2))</f>
        <v/>
      </c>
      <c r="J38" s="15"/>
    </row>
    <row r="39" customFormat="false" ht="15" hidden="false" customHeight="false" outlineLevel="0" collapsed="false">
      <c r="A39" s="13" t="n">
        <v>46643</v>
      </c>
      <c r="B39" s="14" t="str">
        <f aca="false">IF(A39="","",CHOOSE(WEEKDAY(A39),"Du","Lu","Ma","Mi","Jo","Vi","Sâ"))</f>
        <v>Lu</v>
      </c>
      <c r="C39" s="15" t="s">
        <v>30</v>
      </c>
      <c r="D39" s="16" t="s">
        <v>24</v>
      </c>
      <c r="E39" s="17" t="n">
        <v>0.375</v>
      </c>
      <c r="F39" s="17" t="n">
        <v>0.729166666666667</v>
      </c>
      <c r="G39" s="18" t="n">
        <v>0.5</v>
      </c>
      <c r="H39" s="19" t="n">
        <f aca="false">IF(OR(E39="",F39=""),"",ROUND(MOD(F39-E39,1)*24,2)-N(G39))</f>
        <v>8</v>
      </c>
      <c r="I39" s="20" t="str">
        <f aca="false">IF(OR(E39="",F39="",$H$3="",$H$4=""),"",ROUND(24*(MAX(0,MIN((E39+MOD(F39-E39,1)),($H$3+MOD($H$4-$H$3,1))-1)-MAX(E39,$H$3-1))+MAX(0,MIN((E39+MOD(F39-E39,1)),($H$3+MOD($H$4-$H$3,1)))-MAX(E39,$H$3))+MAX(0,MIN((E39+MOD(F39-E39,1)),($H$3+MOD($H$4-$H$3,1))+1)-MAX(E39,$H$3+1))),2))</f>
        <v/>
      </c>
      <c r="J39" s="15"/>
    </row>
    <row r="40" customFormat="false" ht="15" hidden="false" customHeight="false" outlineLevel="0" collapsed="false">
      <c r="A40" s="13" t="n">
        <v>46644</v>
      </c>
      <c r="B40" s="14" t="str">
        <f aca="false">IF(A40="","",CHOOSE(WEEKDAY(A40),"Du","Lu","Ma","Mi","Jo","Vi","Sâ"))</f>
        <v>Ma</v>
      </c>
      <c r="C40" s="15" t="s">
        <v>30</v>
      </c>
      <c r="D40" s="16" t="s">
        <v>32</v>
      </c>
      <c r="E40" s="17"/>
      <c r="F40" s="17"/>
      <c r="G40" s="18"/>
      <c r="H40" s="19" t="str">
        <f aca="false">IF(OR(E40="",F40=""),"",ROUND(MOD(F40-E40,1)*24,2)-N(G40))</f>
        <v/>
      </c>
      <c r="I40" s="20" t="str">
        <f aca="false">IF(OR(E40="",F40="",$H$3="",$H$4=""),"",ROUND(24*(MAX(0,MIN((E40+MOD(F40-E40,1)),($H$3+MOD($H$4-$H$3,1))-1)-MAX(E40,$H$3-1))+MAX(0,MIN((E40+MOD(F40-E40,1)),($H$3+MOD($H$4-$H$3,1)))-MAX(E40,$H$3))+MAX(0,MIN((E40+MOD(F40-E40,1)),($H$3+MOD($H$4-$H$3,1))+1)-MAX(E40,$H$3+1))),2))</f>
        <v/>
      </c>
      <c r="J40" s="15" t="s">
        <v>33</v>
      </c>
    </row>
    <row r="41" customFormat="false" ht="15" hidden="false" customHeight="false" outlineLevel="0" collapsed="false">
      <c r="A41" s="13" t="n">
        <v>46645</v>
      </c>
      <c r="B41" s="14" t="str">
        <f aca="false">IF(A41="","",CHOOSE(WEEKDAY(A41),"Du","Lu","Ma","Mi","Jo","Vi","Sâ"))</f>
        <v>Mi</v>
      </c>
      <c r="C41" s="15" t="s">
        <v>30</v>
      </c>
      <c r="D41" s="16" t="s">
        <v>32</v>
      </c>
      <c r="E41" s="17"/>
      <c r="F41" s="17"/>
      <c r="G41" s="18"/>
      <c r="H41" s="19" t="str">
        <f aca="false">IF(OR(E41="",F41=""),"",ROUND(MOD(F41-E41,1)*24,2)-N(G41))</f>
        <v/>
      </c>
      <c r="I41" s="20" t="str">
        <f aca="false">IF(OR(E41="",F41="",$H$3="",$H$4=""),"",ROUND(24*(MAX(0,MIN((E41+MOD(F41-E41,1)),($H$3+MOD($H$4-$H$3,1))-1)-MAX(E41,$H$3-1))+MAX(0,MIN((E41+MOD(F41-E41,1)),($H$3+MOD($H$4-$H$3,1)))-MAX(E41,$H$3))+MAX(0,MIN((E41+MOD(F41-E41,1)),($H$3+MOD($H$4-$H$3,1))+1)-MAX(E41,$H$3+1))),2))</f>
        <v/>
      </c>
      <c r="J41" s="15" t="s">
        <v>33</v>
      </c>
    </row>
    <row r="42" customFormat="false" ht="15" hidden="false" customHeight="false" outlineLevel="0" collapsed="false">
      <c r="A42" s="13" t="n">
        <v>46646</v>
      </c>
      <c r="B42" s="14" t="str">
        <f aca="false">IF(A42="","",CHOOSE(WEEKDAY(A42),"Du","Lu","Ma","Mi","Jo","Vi","Sâ"))</f>
        <v>Jo</v>
      </c>
      <c r="C42" s="15" t="s">
        <v>30</v>
      </c>
      <c r="D42" s="16" t="s">
        <v>24</v>
      </c>
      <c r="E42" s="17" t="n">
        <v>0.375</v>
      </c>
      <c r="F42" s="17" t="n">
        <v>0.729166666666667</v>
      </c>
      <c r="G42" s="18" t="n">
        <v>0.5</v>
      </c>
      <c r="H42" s="19" t="n">
        <f aca="false">IF(OR(E42="",F42=""),"",ROUND(MOD(F42-E42,1)*24,2)-N(G42))</f>
        <v>8</v>
      </c>
      <c r="I42" s="20" t="str">
        <f aca="false">IF(OR(E42="",F42="",$H$3="",$H$4=""),"",ROUND(24*(MAX(0,MIN((E42+MOD(F42-E42,1)),($H$3+MOD($H$4-$H$3,1))-1)-MAX(E42,$H$3-1))+MAX(0,MIN((E42+MOD(F42-E42,1)),($H$3+MOD($H$4-$H$3,1)))-MAX(E42,$H$3))+MAX(0,MIN((E42+MOD(F42-E42,1)),($H$3+MOD($H$4-$H$3,1))+1)-MAX(E42,$H$3+1))),2))</f>
        <v/>
      </c>
      <c r="J42" s="15"/>
    </row>
    <row r="43" customFormat="false" ht="15" hidden="false" customHeight="false" outlineLevel="0" collapsed="false">
      <c r="A43" s="13" t="n">
        <v>46647</v>
      </c>
      <c r="B43" s="14" t="str">
        <f aca="false">IF(A43="","",CHOOSE(WEEKDAY(A43),"Du","Lu","Ma","Mi","Jo","Vi","Sâ"))</f>
        <v>Vi</v>
      </c>
      <c r="C43" s="15" t="s">
        <v>30</v>
      </c>
      <c r="D43" s="16" t="s">
        <v>24</v>
      </c>
      <c r="E43" s="17" t="n">
        <v>0.375</v>
      </c>
      <c r="F43" s="17" t="n">
        <v>0.729166666666667</v>
      </c>
      <c r="G43" s="18" t="n">
        <v>0.5</v>
      </c>
      <c r="H43" s="19" t="n">
        <f aca="false">IF(OR(E43="",F43=""),"",ROUND(MOD(F43-E43,1)*24,2)-N(G43))</f>
        <v>8</v>
      </c>
      <c r="I43" s="20" t="str">
        <f aca="false">IF(OR(E43="",F43="",$H$3="",$H$4=""),"",ROUND(24*(MAX(0,MIN((E43+MOD(F43-E43,1)),($H$3+MOD($H$4-$H$3,1))-1)-MAX(E43,$H$3-1))+MAX(0,MIN((E43+MOD(F43-E43,1)),($H$3+MOD($H$4-$H$3,1)))-MAX(E43,$H$3))+MAX(0,MIN((E43+MOD(F43-E43,1)),($H$3+MOD($H$4-$H$3,1))+1)-MAX(E43,$H$3+1))),2))</f>
        <v/>
      </c>
      <c r="J43" s="15"/>
    </row>
    <row r="44" customFormat="false" ht="15" hidden="false" customHeight="false" outlineLevel="0" collapsed="false">
      <c r="A44" s="13" t="n">
        <v>46650</v>
      </c>
      <c r="B44" s="14" t="str">
        <f aca="false">IF(A44="","",CHOOSE(WEEKDAY(A44),"Du","Lu","Ma","Mi","Jo","Vi","Sâ"))</f>
        <v>Lu</v>
      </c>
      <c r="C44" s="15" t="s">
        <v>30</v>
      </c>
      <c r="D44" s="16" t="s">
        <v>24</v>
      </c>
      <c r="E44" s="17" t="n">
        <v>0.375</v>
      </c>
      <c r="F44" s="17" t="n">
        <v>0.729166666666667</v>
      </c>
      <c r="G44" s="18" t="n">
        <v>0.5</v>
      </c>
      <c r="H44" s="19" t="n">
        <f aca="false">IF(OR(E44="",F44=""),"",ROUND(MOD(F44-E44,1)*24,2)-N(G44))</f>
        <v>8</v>
      </c>
      <c r="I44" s="20" t="str">
        <f aca="false">IF(OR(E44="",F44="",$H$3="",$H$4=""),"",ROUND(24*(MAX(0,MIN((E44+MOD(F44-E44,1)),($H$3+MOD($H$4-$H$3,1))-1)-MAX(E44,$H$3-1))+MAX(0,MIN((E44+MOD(F44-E44,1)),($H$3+MOD($H$4-$H$3,1)))-MAX(E44,$H$3))+MAX(0,MIN((E44+MOD(F44-E44,1)),($H$3+MOD($H$4-$H$3,1))+1)-MAX(E44,$H$3+1))),2))</f>
        <v/>
      </c>
      <c r="J44" s="15"/>
    </row>
    <row r="45" customFormat="false" ht="15" hidden="false" customHeight="false" outlineLevel="0" collapsed="false">
      <c r="A45" s="13" t="n">
        <v>46651</v>
      </c>
      <c r="B45" s="14" t="str">
        <f aca="false">IF(A45="","",CHOOSE(WEEKDAY(A45),"Du","Lu","Ma","Mi","Jo","Vi","Sâ"))</f>
        <v>Ma</v>
      </c>
      <c r="C45" s="15" t="s">
        <v>30</v>
      </c>
      <c r="D45" s="16" t="s">
        <v>24</v>
      </c>
      <c r="E45" s="17" t="n">
        <v>0.375</v>
      </c>
      <c r="F45" s="17" t="n">
        <v>0.729166666666667</v>
      </c>
      <c r="G45" s="18" t="n">
        <v>0.5</v>
      </c>
      <c r="H45" s="19" t="n">
        <f aca="false">IF(OR(E45="",F45=""),"",ROUND(MOD(F45-E45,1)*24,2)-N(G45))</f>
        <v>8</v>
      </c>
      <c r="I45" s="20" t="str">
        <f aca="false">IF(OR(E45="",F45="",$H$3="",$H$4=""),"",ROUND(24*(MAX(0,MIN((E45+MOD(F45-E45,1)),($H$3+MOD($H$4-$H$3,1))-1)-MAX(E45,$H$3-1))+MAX(0,MIN((E45+MOD(F45-E45,1)),($H$3+MOD($H$4-$H$3,1)))-MAX(E45,$H$3))+MAX(0,MIN((E45+MOD(F45-E45,1)),($H$3+MOD($H$4-$H$3,1))+1)-MAX(E45,$H$3+1))),2))</f>
        <v/>
      </c>
      <c r="J45" s="15"/>
    </row>
    <row r="46" customFormat="false" ht="15" hidden="false" customHeight="false" outlineLevel="0" collapsed="false">
      <c r="A46" s="13" t="n">
        <v>46652</v>
      </c>
      <c r="B46" s="14" t="str">
        <f aca="false">IF(A46="","",CHOOSE(WEEKDAY(A46),"Du","Lu","Ma","Mi","Jo","Vi","Sâ"))</f>
        <v>Mi</v>
      </c>
      <c r="C46" s="15" t="s">
        <v>30</v>
      </c>
      <c r="D46" s="16" t="s">
        <v>24</v>
      </c>
      <c r="E46" s="17" t="n">
        <v>0.375</v>
      </c>
      <c r="F46" s="17" t="n">
        <v>0.729166666666667</v>
      </c>
      <c r="G46" s="18" t="n">
        <v>0.5</v>
      </c>
      <c r="H46" s="19" t="n">
        <f aca="false">IF(OR(E46="",F46=""),"",ROUND(MOD(F46-E46,1)*24,2)-N(G46))</f>
        <v>8</v>
      </c>
      <c r="I46" s="20" t="str">
        <f aca="false">IF(OR(E46="",F46="",$H$3="",$H$4=""),"",ROUND(24*(MAX(0,MIN((E46+MOD(F46-E46,1)),($H$3+MOD($H$4-$H$3,1))-1)-MAX(E46,$H$3-1))+MAX(0,MIN((E46+MOD(F46-E46,1)),($H$3+MOD($H$4-$H$3,1)))-MAX(E46,$H$3))+MAX(0,MIN((E46+MOD(F46-E46,1)),($H$3+MOD($H$4-$H$3,1))+1)-MAX(E46,$H$3+1))),2))</f>
        <v/>
      </c>
      <c r="J46" s="15"/>
    </row>
    <row r="47" customFormat="false" ht="15" hidden="false" customHeight="false" outlineLevel="0" collapsed="false">
      <c r="A47" s="13" t="n">
        <v>46653</v>
      </c>
      <c r="B47" s="14" t="str">
        <f aca="false">IF(A47="","",CHOOSE(WEEKDAY(A47),"Du","Lu","Ma","Mi","Jo","Vi","Sâ"))</f>
        <v>Jo</v>
      </c>
      <c r="C47" s="15" t="s">
        <v>30</v>
      </c>
      <c r="D47" s="16" t="s">
        <v>24</v>
      </c>
      <c r="E47" s="17" t="n">
        <v>0.375</v>
      </c>
      <c r="F47" s="17" t="n">
        <v>0.729166666666667</v>
      </c>
      <c r="G47" s="18" t="n">
        <v>0.5</v>
      </c>
      <c r="H47" s="19" t="n">
        <f aca="false">IF(OR(E47="",F47=""),"",ROUND(MOD(F47-E47,1)*24,2)-N(G47))</f>
        <v>8</v>
      </c>
      <c r="I47" s="20" t="str">
        <f aca="false">IF(OR(E47="",F47="",$H$3="",$H$4=""),"",ROUND(24*(MAX(0,MIN((E47+MOD(F47-E47,1)),($H$3+MOD($H$4-$H$3,1))-1)-MAX(E47,$H$3-1))+MAX(0,MIN((E47+MOD(F47-E47,1)),($H$3+MOD($H$4-$H$3,1)))-MAX(E47,$H$3))+MAX(0,MIN((E47+MOD(F47-E47,1)),($H$3+MOD($H$4-$H$3,1))+1)-MAX(E47,$H$3+1))),2))</f>
        <v/>
      </c>
      <c r="J47" s="15"/>
    </row>
    <row r="48" customFormat="false" ht="15" hidden="false" customHeight="false" outlineLevel="0" collapsed="false">
      <c r="A48" s="13" t="n">
        <v>46654</v>
      </c>
      <c r="B48" s="14" t="str">
        <f aca="false">IF(A48="","",CHOOSE(WEEKDAY(A48),"Du","Lu","Ma","Mi","Jo","Vi","Sâ"))</f>
        <v>Vi</v>
      </c>
      <c r="C48" s="15" t="s">
        <v>30</v>
      </c>
      <c r="D48" s="16" t="s">
        <v>24</v>
      </c>
      <c r="E48" s="17" t="n">
        <v>0.375</v>
      </c>
      <c r="F48" s="17" t="n">
        <v>0.729166666666667</v>
      </c>
      <c r="G48" s="18" t="n">
        <v>0.5</v>
      </c>
      <c r="H48" s="19" t="n">
        <f aca="false">IF(OR(E48="",F48=""),"",ROUND(MOD(F48-E48,1)*24,2)-N(G48))</f>
        <v>8</v>
      </c>
      <c r="I48" s="20" t="str">
        <f aca="false">IF(OR(E48="",F48="",$H$3="",$H$4=""),"",ROUND(24*(MAX(0,MIN((E48+MOD(F48-E48,1)),($H$3+MOD($H$4-$H$3,1))-1)-MAX(E48,$H$3-1))+MAX(0,MIN((E48+MOD(F48-E48,1)),($H$3+MOD($H$4-$H$3,1)))-MAX(E48,$H$3))+MAX(0,MIN((E48+MOD(F48-E48,1)),($H$3+MOD($H$4-$H$3,1))+1)-MAX(E48,$H$3+1))),2))</f>
        <v/>
      </c>
      <c r="J48" s="15"/>
    </row>
    <row r="49" customFormat="false" ht="15" hidden="false" customHeight="false" outlineLevel="0" collapsed="false">
      <c r="A49" s="13" t="n">
        <v>46657</v>
      </c>
      <c r="B49" s="14" t="str">
        <f aca="false">IF(A49="","",CHOOSE(WEEKDAY(A49),"Du","Lu","Ma","Mi","Jo","Vi","Sâ"))</f>
        <v>Lu</v>
      </c>
      <c r="C49" s="15" t="s">
        <v>30</v>
      </c>
      <c r="D49" s="16" t="s">
        <v>24</v>
      </c>
      <c r="E49" s="17" t="n">
        <v>0.375</v>
      </c>
      <c r="F49" s="17" t="n">
        <v>0.729166666666667</v>
      </c>
      <c r="G49" s="18" t="n">
        <v>0.5</v>
      </c>
      <c r="H49" s="19" t="n">
        <f aca="false">IF(OR(E49="",F49=""),"",ROUND(MOD(F49-E49,1)*24,2)-N(G49))</f>
        <v>8</v>
      </c>
      <c r="I49" s="20" t="str">
        <f aca="false">IF(OR(E49="",F49="",$H$3="",$H$4=""),"",ROUND(24*(MAX(0,MIN((E49+MOD(F49-E49,1)),($H$3+MOD($H$4-$H$3,1))-1)-MAX(E49,$H$3-1))+MAX(0,MIN((E49+MOD(F49-E49,1)),($H$3+MOD($H$4-$H$3,1)))-MAX(E49,$H$3))+MAX(0,MIN((E49+MOD(F49-E49,1)),($H$3+MOD($H$4-$H$3,1))+1)-MAX(E49,$H$3+1))),2))</f>
        <v/>
      </c>
      <c r="J49" s="15"/>
    </row>
    <row r="50" customFormat="false" ht="15" hidden="false" customHeight="false" outlineLevel="0" collapsed="false">
      <c r="A50" s="13" t="n">
        <v>46658</v>
      </c>
      <c r="B50" s="14" t="str">
        <f aca="false">IF(A50="","",CHOOSE(WEEKDAY(A50),"Du","Lu","Ma","Mi","Jo","Vi","Sâ"))</f>
        <v>Ma</v>
      </c>
      <c r="C50" s="15" t="s">
        <v>30</v>
      </c>
      <c r="D50" s="16" t="s">
        <v>24</v>
      </c>
      <c r="E50" s="17" t="n">
        <v>0.375</v>
      </c>
      <c r="F50" s="17" t="n">
        <v>0.729166666666667</v>
      </c>
      <c r="G50" s="18" t="n">
        <v>0.5</v>
      </c>
      <c r="H50" s="19" t="n">
        <f aca="false">IF(OR(E50="",F50=""),"",ROUND(MOD(F50-E50,1)*24,2)-N(G50))</f>
        <v>8</v>
      </c>
      <c r="I50" s="20" t="str">
        <f aca="false">IF(OR(E50="",F50="",$H$3="",$H$4=""),"",ROUND(24*(MAX(0,MIN((E50+MOD(F50-E50,1)),($H$3+MOD($H$4-$H$3,1))-1)-MAX(E50,$H$3-1))+MAX(0,MIN((E50+MOD(F50-E50,1)),($H$3+MOD($H$4-$H$3,1)))-MAX(E50,$H$3))+MAX(0,MIN((E50+MOD(F50-E50,1)),($H$3+MOD($H$4-$H$3,1))+1)-MAX(E50,$H$3+1))),2))</f>
        <v/>
      </c>
      <c r="J50" s="15"/>
    </row>
    <row r="51" customFormat="false" ht="15" hidden="false" customHeight="false" outlineLevel="0" collapsed="false">
      <c r="A51" s="13" t="n">
        <v>46659</v>
      </c>
      <c r="B51" s="14" t="str">
        <f aca="false">IF(A51="","",CHOOSE(WEEKDAY(A51),"Du","Lu","Ma","Mi","Jo","Vi","Sâ"))</f>
        <v>Mi</v>
      </c>
      <c r="C51" s="15" t="s">
        <v>30</v>
      </c>
      <c r="D51" s="16" t="s">
        <v>34</v>
      </c>
      <c r="E51" s="17"/>
      <c r="F51" s="17"/>
      <c r="G51" s="18"/>
      <c r="H51" s="19" t="str">
        <f aca="false">IF(OR(E51="",F51=""),"",ROUND(MOD(F51-E51,1)*24,2)-N(G51))</f>
        <v/>
      </c>
      <c r="I51" s="20" t="str">
        <f aca="false">IF(OR(E51="",F51="",$H$3="",$H$4=""),"",ROUND(24*(MAX(0,MIN((E51+MOD(F51-E51,1)),($H$3+MOD($H$4-$H$3,1))-1)-MAX(E51,$H$3-1))+MAX(0,MIN((E51+MOD(F51-E51,1)),($H$3+MOD($H$4-$H$3,1)))-MAX(E51,$H$3))+MAX(0,MIN((E51+MOD(F51-E51,1)),($H$3+MOD($H$4-$H$3,1))+1)-MAX(E51,$H$3+1))),2))</f>
        <v/>
      </c>
      <c r="J51" s="15" t="s">
        <v>35</v>
      </c>
    </row>
    <row r="52" customFormat="false" ht="15" hidden="false" customHeight="false" outlineLevel="0" collapsed="false">
      <c r="A52" s="13" t="n">
        <v>46660</v>
      </c>
      <c r="B52" s="14" t="str">
        <f aca="false">IF(A52="","",CHOOSE(WEEKDAY(A52),"Du","Lu","Ma","Mi","Jo","Vi","Sâ"))</f>
        <v>Jo</v>
      </c>
      <c r="C52" s="15" t="s">
        <v>30</v>
      </c>
      <c r="D52" s="16" t="s">
        <v>24</v>
      </c>
      <c r="E52" s="17" t="n">
        <v>0.375</v>
      </c>
      <c r="F52" s="17" t="n">
        <v>0.729166666666667</v>
      </c>
      <c r="G52" s="18" t="n">
        <v>0.5</v>
      </c>
      <c r="H52" s="19" t="n">
        <f aca="false">IF(OR(E52="",F52=""),"",ROUND(MOD(F52-E52,1)*24,2)-N(G52))</f>
        <v>8</v>
      </c>
      <c r="I52" s="20" t="str">
        <f aca="false">IF(OR(E52="",F52="",$H$3="",$H$4=""),"",ROUND(24*(MAX(0,MIN((E52+MOD(F52-E52,1)),($H$3+MOD($H$4-$H$3,1))-1)-MAX(E52,$H$3-1))+MAX(0,MIN((E52+MOD(F52-E52,1)),($H$3+MOD($H$4-$H$3,1)))-MAX(E52,$H$3))+MAX(0,MIN((E52+MOD(F52-E52,1)),($H$3+MOD($H$4-$H$3,1))+1)-MAX(E52,$H$3+1))),2))</f>
        <v/>
      </c>
      <c r="J52" s="15"/>
    </row>
    <row r="53" customFormat="false" ht="15" hidden="false" customHeight="false" outlineLevel="0" collapsed="false">
      <c r="A53" s="13" t="n">
        <v>46631</v>
      </c>
      <c r="B53" s="14" t="str">
        <f aca="false">IF(A53="","",CHOOSE(WEEKDAY(A53),"Du","Lu","Ma","Mi","Jo","Vi","Sâ"))</f>
        <v>Mi</v>
      </c>
      <c r="C53" s="15" t="s">
        <v>36</v>
      </c>
      <c r="D53" s="16" t="s">
        <v>24</v>
      </c>
      <c r="E53" s="17" t="n">
        <v>0.291666666666667</v>
      </c>
      <c r="F53" s="17" t="n">
        <v>0.645833333333333</v>
      </c>
      <c r="G53" s="18" t="n">
        <v>0.5</v>
      </c>
      <c r="H53" s="19" t="n">
        <f aca="false">IF(OR(E53="",F53=""),"",ROUND(MOD(F53-E53,1)*24,2)-N(G53))</f>
        <v>8</v>
      </c>
      <c r="I53" s="20" t="str">
        <f aca="false">IF(OR(E53="",F53="",$H$3="",$H$4=""),"",ROUND(24*(MAX(0,MIN((E53+MOD(F53-E53,1)),($H$3+MOD($H$4-$H$3,1))-1)-MAX(E53,$H$3-1))+MAX(0,MIN((E53+MOD(F53-E53,1)),($H$3+MOD($H$4-$H$3,1)))-MAX(E53,$H$3))+MAX(0,MIN((E53+MOD(F53-E53,1)),($H$3+MOD($H$4-$H$3,1))+1)-MAX(E53,$H$3+1))),2))</f>
        <v/>
      </c>
      <c r="J53" s="15"/>
    </row>
    <row r="54" customFormat="false" ht="15" hidden="false" customHeight="false" outlineLevel="0" collapsed="false">
      <c r="A54" s="13" t="n">
        <v>46632</v>
      </c>
      <c r="B54" s="14" t="str">
        <f aca="false">IF(A54="","",CHOOSE(WEEKDAY(A54),"Du","Lu","Ma","Mi","Jo","Vi","Sâ"))</f>
        <v>Jo</v>
      </c>
      <c r="C54" s="15" t="s">
        <v>36</v>
      </c>
      <c r="D54" s="16" t="s">
        <v>24</v>
      </c>
      <c r="E54" s="17" t="n">
        <v>0.291666666666667</v>
      </c>
      <c r="F54" s="17" t="n">
        <v>0.645833333333333</v>
      </c>
      <c r="G54" s="18" t="n">
        <v>0.5</v>
      </c>
      <c r="H54" s="19" t="n">
        <f aca="false">IF(OR(E54="",F54=""),"",ROUND(MOD(F54-E54,1)*24,2)-N(G54))</f>
        <v>8</v>
      </c>
      <c r="I54" s="20" t="str">
        <f aca="false">IF(OR(E54="",F54="",$H$3="",$H$4=""),"",ROUND(24*(MAX(0,MIN((E54+MOD(F54-E54,1)),($H$3+MOD($H$4-$H$3,1))-1)-MAX(E54,$H$3-1))+MAX(0,MIN((E54+MOD(F54-E54,1)),($H$3+MOD($H$4-$H$3,1)))-MAX(E54,$H$3))+MAX(0,MIN((E54+MOD(F54-E54,1)),($H$3+MOD($H$4-$H$3,1))+1)-MAX(E54,$H$3+1))),2))</f>
        <v/>
      </c>
      <c r="J54" s="15"/>
    </row>
    <row r="55" customFormat="false" ht="15" hidden="false" customHeight="false" outlineLevel="0" collapsed="false">
      <c r="A55" s="13" t="n">
        <v>46633</v>
      </c>
      <c r="B55" s="14" t="str">
        <f aca="false">IF(A55="","",CHOOSE(WEEKDAY(A55),"Du","Lu","Ma","Mi","Jo","Vi","Sâ"))</f>
        <v>Vi</v>
      </c>
      <c r="C55" s="15" t="s">
        <v>36</v>
      </c>
      <c r="D55" s="16" t="s">
        <v>24</v>
      </c>
      <c r="E55" s="17" t="n">
        <v>0.291666666666667</v>
      </c>
      <c r="F55" s="17" t="n">
        <v>0.645833333333333</v>
      </c>
      <c r="G55" s="18" t="n">
        <v>0.5</v>
      </c>
      <c r="H55" s="19" t="n">
        <f aca="false">IF(OR(E55="",F55=""),"",ROUND(MOD(F55-E55,1)*24,2)-N(G55))</f>
        <v>8</v>
      </c>
      <c r="I55" s="20" t="str">
        <f aca="false">IF(OR(E55="",F55="",$H$3="",$H$4=""),"",ROUND(24*(MAX(0,MIN((E55+MOD(F55-E55,1)),($H$3+MOD($H$4-$H$3,1))-1)-MAX(E55,$H$3-1))+MAX(0,MIN((E55+MOD(F55-E55,1)),($H$3+MOD($H$4-$H$3,1)))-MAX(E55,$H$3))+MAX(0,MIN((E55+MOD(F55-E55,1)),($H$3+MOD($H$4-$H$3,1))+1)-MAX(E55,$H$3+1))),2))</f>
        <v/>
      </c>
      <c r="J55" s="15"/>
    </row>
    <row r="56" customFormat="false" ht="15" hidden="false" customHeight="false" outlineLevel="0" collapsed="false">
      <c r="A56" s="13" t="n">
        <v>46636</v>
      </c>
      <c r="B56" s="14" t="str">
        <f aca="false">IF(A56="","",CHOOSE(WEEKDAY(A56),"Du","Lu","Ma","Mi","Jo","Vi","Sâ"))</f>
        <v>Lu</v>
      </c>
      <c r="C56" s="15" t="s">
        <v>36</v>
      </c>
      <c r="D56" s="16" t="s">
        <v>24</v>
      </c>
      <c r="E56" s="17" t="n">
        <v>0.291666666666667</v>
      </c>
      <c r="F56" s="17" t="n">
        <v>0.645833333333333</v>
      </c>
      <c r="G56" s="18" t="n">
        <v>0.5</v>
      </c>
      <c r="H56" s="19" t="n">
        <f aca="false">IF(OR(E56="",F56=""),"",ROUND(MOD(F56-E56,1)*24,2)-N(G56))</f>
        <v>8</v>
      </c>
      <c r="I56" s="20" t="str">
        <f aca="false">IF(OR(E56="",F56="",$H$3="",$H$4=""),"",ROUND(24*(MAX(0,MIN((E56+MOD(F56-E56,1)),($H$3+MOD($H$4-$H$3,1))-1)-MAX(E56,$H$3-1))+MAX(0,MIN((E56+MOD(F56-E56,1)),($H$3+MOD($H$4-$H$3,1)))-MAX(E56,$H$3))+MAX(0,MIN((E56+MOD(F56-E56,1)),($H$3+MOD($H$4-$H$3,1))+1)-MAX(E56,$H$3+1))),2))</f>
        <v/>
      </c>
      <c r="J56" s="15"/>
    </row>
    <row r="57" customFormat="false" ht="15" hidden="false" customHeight="false" outlineLevel="0" collapsed="false">
      <c r="A57" s="13" t="n">
        <v>46637</v>
      </c>
      <c r="B57" s="14" t="str">
        <f aca="false">IF(A57="","",CHOOSE(WEEKDAY(A57),"Du","Lu","Ma","Mi","Jo","Vi","Sâ"))</f>
        <v>Ma</v>
      </c>
      <c r="C57" s="15" t="s">
        <v>36</v>
      </c>
      <c r="D57" s="16" t="s">
        <v>24</v>
      </c>
      <c r="E57" s="17" t="n">
        <v>0.291666666666667</v>
      </c>
      <c r="F57" s="17" t="n">
        <v>0.645833333333333</v>
      </c>
      <c r="G57" s="18" t="n">
        <v>0.5</v>
      </c>
      <c r="H57" s="19" t="n">
        <f aca="false">IF(OR(E57="",F57=""),"",ROUND(MOD(F57-E57,1)*24,2)-N(G57))</f>
        <v>8</v>
      </c>
      <c r="I57" s="20" t="str">
        <f aca="false">IF(OR(E57="",F57="",$H$3="",$H$4=""),"",ROUND(24*(MAX(0,MIN((E57+MOD(F57-E57,1)),($H$3+MOD($H$4-$H$3,1))-1)-MAX(E57,$H$3-1))+MAX(0,MIN((E57+MOD(F57-E57,1)),($H$3+MOD($H$4-$H$3,1)))-MAX(E57,$H$3))+MAX(0,MIN((E57+MOD(F57-E57,1)),($H$3+MOD($H$4-$H$3,1))+1)-MAX(E57,$H$3+1))),2))</f>
        <v/>
      </c>
      <c r="J57" s="15"/>
    </row>
    <row r="58" customFormat="false" ht="15" hidden="false" customHeight="false" outlineLevel="0" collapsed="false">
      <c r="A58" s="13" t="n">
        <v>46638</v>
      </c>
      <c r="B58" s="14" t="str">
        <f aca="false">IF(A58="","",CHOOSE(WEEKDAY(A58),"Du","Lu","Ma","Mi","Jo","Vi","Sâ"))</f>
        <v>Mi</v>
      </c>
      <c r="C58" s="15" t="s">
        <v>36</v>
      </c>
      <c r="D58" s="16" t="s">
        <v>24</v>
      </c>
      <c r="E58" s="17" t="n">
        <v>0.291666666666667</v>
      </c>
      <c r="F58" s="17" t="n">
        <v>0.645833333333333</v>
      </c>
      <c r="G58" s="18" t="n">
        <v>0.5</v>
      </c>
      <c r="H58" s="19" t="n">
        <f aca="false">IF(OR(E58="",F58=""),"",ROUND(MOD(F58-E58,1)*24,2)-N(G58))</f>
        <v>8</v>
      </c>
      <c r="I58" s="20" t="str">
        <f aca="false">IF(OR(E58="",F58="",$H$3="",$H$4=""),"",ROUND(24*(MAX(0,MIN((E58+MOD(F58-E58,1)),($H$3+MOD($H$4-$H$3,1))-1)-MAX(E58,$H$3-1))+MAX(0,MIN((E58+MOD(F58-E58,1)),($H$3+MOD($H$4-$H$3,1)))-MAX(E58,$H$3))+MAX(0,MIN((E58+MOD(F58-E58,1)),($H$3+MOD($H$4-$H$3,1))+1)-MAX(E58,$H$3+1))),2))</f>
        <v/>
      </c>
      <c r="J58" s="15"/>
    </row>
    <row r="59" customFormat="false" ht="15" hidden="false" customHeight="false" outlineLevel="0" collapsed="false">
      <c r="A59" s="13" t="n">
        <v>46639</v>
      </c>
      <c r="B59" s="14" t="str">
        <f aca="false">IF(A59="","",CHOOSE(WEEKDAY(A59),"Du","Lu","Ma","Mi","Jo","Vi","Sâ"))</f>
        <v>Jo</v>
      </c>
      <c r="C59" s="15" t="s">
        <v>36</v>
      </c>
      <c r="D59" s="16" t="s">
        <v>24</v>
      </c>
      <c r="E59" s="17" t="n">
        <v>0.291666666666667</v>
      </c>
      <c r="F59" s="17" t="n">
        <v>0.645833333333333</v>
      </c>
      <c r="G59" s="18" t="n">
        <v>0.5</v>
      </c>
      <c r="H59" s="19" t="n">
        <f aca="false">IF(OR(E59="",F59=""),"",ROUND(MOD(F59-E59,1)*24,2)-N(G59))</f>
        <v>8</v>
      </c>
      <c r="I59" s="20" t="str">
        <f aca="false">IF(OR(E59="",F59="",$H$3="",$H$4=""),"",ROUND(24*(MAX(0,MIN((E59+MOD(F59-E59,1)),($H$3+MOD($H$4-$H$3,1))-1)-MAX(E59,$H$3-1))+MAX(0,MIN((E59+MOD(F59-E59,1)),($H$3+MOD($H$4-$H$3,1)))-MAX(E59,$H$3))+MAX(0,MIN((E59+MOD(F59-E59,1)),($H$3+MOD($H$4-$H$3,1))+1)-MAX(E59,$H$3+1))),2))</f>
        <v/>
      </c>
      <c r="J59" s="15"/>
    </row>
    <row r="60" customFormat="false" ht="15" hidden="false" customHeight="false" outlineLevel="0" collapsed="false">
      <c r="A60" s="13" t="n">
        <v>46640</v>
      </c>
      <c r="B60" s="14" t="str">
        <f aca="false">IF(A60="","",CHOOSE(WEEKDAY(A60),"Du","Lu","Ma","Mi","Jo","Vi","Sâ"))</f>
        <v>Vi</v>
      </c>
      <c r="C60" s="15" t="s">
        <v>36</v>
      </c>
      <c r="D60" s="16" t="s">
        <v>24</v>
      </c>
      <c r="E60" s="17" t="n">
        <v>0.291666666666667</v>
      </c>
      <c r="F60" s="17" t="n">
        <v>0.645833333333333</v>
      </c>
      <c r="G60" s="18" t="n">
        <v>0.5</v>
      </c>
      <c r="H60" s="19" t="n">
        <f aca="false">IF(OR(E60="",F60=""),"",ROUND(MOD(F60-E60,1)*24,2)-N(G60))</f>
        <v>8</v>
      </c>
      <c r="I60" s="20" t="str">
        <f aca="false">IF(OR(E60="",F60="",$H$3="",$H$4=""),"",ROUND(24*(MAX(0,MIN((E60+MOD(F60-E60,1)),($H$3+MOD($H$4-$H$3,1))-1)-MAX(E60,$H$3-1))+MAX(0,MIN((E60+MOD(F60-E60,1)),($H$3+MOD($H$4-$H$3,1)))-MAX(E60,$H$3))+MAX(0,MIN((E60+MOD(F60-E60,1)),($H$3+MOD($H$4-$H$3,1))+1)-MAX(E60,$H$3+1))),2))</f>
        <v/>
      </c>
      <c r="J60" s="15"/>
    </row>
    <row r="61" customFormat="false" ht="15" hidden="false" customHeight="false" outlineLevel="0" collapsed="false">
      <c r="A61" s="13" t="n">
        <v>46641</v>
      </c>
      <c r="B61" s="14" t="str">
        <f aca="false">IF(A61="","",CHOOSE(WEEKDAY(A61),"Du","Lu","Ma","Mi","Jo","Vi","Sâ"))</f>
        <v>Sâ</v>
      </c>
      <c r="C61" s="15" t="s">
        <v>36</v>
      </c>
      <c r="D61" s="16" t="s">
        <v>24</v>
      </c>
      <c r="E61" s="17" t="n">
        <v>0.291666666666667</v>
      </c>
      <c r="F61" s="17" t="n">
        <v>0.645833333333333</v>
      </c>
      <c r="G61" s="18" t="n">
        <v>0.5</v>
      </c>
      <c r="H61" s="19" t="n">
        <f aca="false">IF(OR(E61="",F61=""),"",ROUND(MOD(F61-E61,1)*24,2)-N(G61))</f>
        <v>8</v>
      </c>
      <c r="I61" s="20" t="str">
        <f aca="false">IF(OR(E61="",F61="",$H$3="",$H$4=""),"",ROUND(24*(MAX(0,MIN((E61+MOD(F61-E61,1)),($H$3+MOD($H$4-$H$3,1))-1)-MAX(E61,$H$3-1))+MAX(0,MIN((E61+MOD(F61-E61,1)),($H$3+MOD($H$4-$H$3,1)))-MAX(E61,$H$3))+MAX(0,MIN((E61+MOD(F61-E61,1)),($H$3+MOD($H$4-$H$3,1))+1)-MAX(E61,$H$3+1))),2))</f>
        <v/>
      </c>
      <c r="J61" s="15" t="s">
        <v>37</v>
      </c>
    </row>
    <row r="62" customFormat="false" ht="15" hidden="false" customHeight="false" outlineLevel="0" collapsed="false">
      <c r="A62" s="13" t="n">
        <v>46643</v>
      </c>
      <c r="B62" s="14" t="str">
        <f aca="false">IF(A62="","",CHOOSE(WEEKDAY(A62),"Du","Lu","Ma","Mi","Jo","Vi","Sâ"))</f>
        <v>Lu</v>
      </c>
      <c r="C62" s="15" t="s">
        <v>36</v>
      </c>
      <c r="D62" s="16" t="s">
        <v>24</v>
      </c>
      <c r="E62" s="17" t="n">
        <v>0.291666666666667</v>
      </c>
      <c r="F62" s="17" t="n">
        <v>0.645833333333333</v>
      </c>
      <c r="G62" s="18" t="n">
        <v>0.5</v>
      </c>
      <c r="H62" s="19" t="n">
        <f aca="false">IF(OR(E62="",F62=""),"",ROUND(MOD(F62-E62,1)*24,2)-N(G62))</f>
        <v>8</v>
      </c>
      <c r="I62" s="20" t="str">
        <f aca="false">IF(OR(E62="",F62="",$H$3="",$H$4=""),"",ROUND(24*(MAX(0,MIN((E62+MOD(F62-E62,1)),($H$3+MOD($H$4-$H$3,1))-1)-MAX(E62,$H$3-1))+MAX(0,MIN((E62+MOD(F62-E62,1)),($H$3+MOD($H$4-$H$3,1)))-MAX(E62,$H$3))+MAX(0,MIN((E62+MOD(F62-E62,1)),($H$3+MOD($H$4-$H$3,1))+1)-MAX(E62,$H$3+1))),2))</f>
        <v/>
      </c>
      <c r="J62" s="15"/>
    </row>
    <row r="63" customFormat="false" ht="15" hidden="false" customHeight="false" outlineLevel="0" collapsed="false">
      <c r="A63" s="13" t="n">
        <v>46644</v>
      </c>
      <c r="B63" s="14" t="str">
        <f aca="false">IF(A63="","",CHOOSE(WEEKDAY(A63),"Du","Lu","Ma","Mi","Jo","Vi","Sâ"))</f>
        <v>Ma</v>
      </c>
      <c r="C63" s="15" t="s">
        <v>36</v>
      </c>
      <c r="D63" s="16" t="s">
        <v>24</v>
      </c>
      <c r="E63" s="17" t="n">
        <v>0.291666666666667</v>
      </c>
      <c r="F63" s="17" t="n">
        <v>0.645833333333333</v>
      </c>
      <c r="G63" s="18" t="n">
        <v>0.5</v>
      </c>
      <c r="H63" s="19" t="n">
        <f aca="false">IF(OR(E63="",F63=""),"",ROUND(MOD(F63-E63,1)*24,2)-N(G63))</f>
        <v>8</v>
      </c>
      <c r="I63" s="20" t="str">
        <f aca="false">IF(OR(E63="",F63="",$H$3="",$H$4=""),"",ROUND(24*(MAX(0,MIN((E63+MOD(F63-E63,1)),($H$3+MOD($H$4-$H$3,1))-1)-MAX(E63,$H$3-1))+MAX(0,MIN((E63+MOD(F63-E63,1)),($H$3+MOD($H$4-$H$3,1)))-MAX(E63,$H$3))+MAX(0,MIN((E63+MOD(F63-E63,1)),($H$3+MOD($H$4-$H$3,1))+1)-MAX(E63,$H$3+1))),2))</f>
        <v/>
      </c>
      <c r="J63" s="15"/>
    </row>
    <row r="64" customFormat="false" ht="15" hidden="false" customHeight="false" outlineLevel="0" collapsed="false">
      <c r="A64" s="13" t="n">
        <v>46645</v>
      </c>
      <c r="B64" s="14" t="str">
        <f aca="false">IF(A64="","",CHOOSE(WEEKDAY(A64),"Du","Lu","Ma","Mi","Jo","Vi","Sâ"))</f>
        <v>Mi</v>
      </c>
      <c r="C64" s="15" t="s">
        <v>36</v>
      </c>
      <c r="D64" s="16" t="s">
        <v>24</v>
      </c>
      <c r="E64" s="17" t="n">
        <v>0.291666666666667</v>
      </c>
      <c r="F64" s="17" t="n">
        <v>0.645833333333333</v>
      </c>
      <c r="G64" s="18" t="n">
        <v>0.5</v>
      </c>
      <c r="H64" s="19" t="n">
        <f aca="false">IF(OR(E64="",F64=""),"",ROUND(MOD(F64-E64,1)*24,2)-N(G64))</f>
        <v>8</v>
      </c>
      <c r="I64" s="20" t="str">
        <f aca="false">IF(OR(E64="",F64="",$H$3="",$H$4=""),"",ROUND(24*(MAX(0,MIN((E64+MOD(F64-E64,1)),($H$3+MOD($H$4-$H$3,1))-1)-MAX(E64,$H$3-1))+MAX(0,MIN((E64+MOD(F64-E64,1)),($H$3+MOD($H$4-$H$3,1)))-MAX(E64,$H$3))+MAX(0,MIN((E64+MOD(F64-E64,1)),($H$3+MOD($H$4-$H$3,1))+1)-MAX(E64,$H$3+1))),2))</f>
        <v/>
      </c>
      <c r="J64" s="15"/>
    </row>
    <row r="65" customFormat="false" ht="15" hidden="false" customHeight="false" outlineLevel="0" collapsed="false">
      <c r="A65" s="13" t="n">
        <v>46646</v>
      </c>
      <c r="B65" s="14" t="str">
        <f aca="false">IF(A65="","",CHOOSE(WEEKDAY(A65),"Du","Lu","Ma","Mi","Jo","Vi","Sâ"))</f>
        <v>Jo</v>
      </c>
      <c r="C65" s="15" t="s">
        <v>36</v>
      </c>
      <c r="D65" s="16" t="s">
        <v>38</v>
      </c>
      <c r="E65" s="17"/>
      <c r="F65" s="17"/>
      <c r="G65" s="18"/>
      <c r="H65" s="19" t="str">
        <f aca="false">IF(OR(E65="",F65=""),"",ROUND(MOD(F65-E65,1)*24,2)-N(G65))</f>
        <v/>
      </c>
      <c r="I65" s="20" t="str">
        <f aca="false">IF(OR(E65="",F65="",$H$3="",$H$4=""),"",ROUND(24*(MAX(0,MIN((E65+MOD(F65-E65,1)),($H$3+MOD($H$4-$H$3,1))-1)-MAX(E65,$H$3-1))+MAX(0,MIN((E65+MOD(F65-E65,1)),($H$3+MOD($H$4-$H$3,1)))-MAX(E65,$H$3))+MAX(0,MIN((E65+MOD(F65-E65,1)),($H$3+MOD($H$4-$H$3,1))+1)-MAX(E65,$H$3+1))),2))</f>
        <v/>
      </c>
      <c r="J65" s="15" t="s">
        <v>39</v>
      </c>
    </row>
    <row r="66" customFormat="false" ht="15" hidden="false" customHeight="false" outlineLevel="0" collapsed="false">
      <c r="A66" s="13" t="n">
        <v>46647</v>
      </c>
      <c r="B66" s="14" t="str">
        <f aca="false">IF(A66="","",CHOOSE(WEEKDAY(A66),"Du","Lu","Ma","Mi","Jo","Vi","Sâ"))</f>
        <v>Vi</v>
      </c>
      <c r="C66" s="15" t="s">
        <v>36</v>
      </c>
      <c r="D66" s="16" t="s">
        <v>38</v>
      </c>
      <c r="E66" s="17"/>
      <c r="F66" s="17"/>
      <c r="G66" s="18"/>
      <c r="H66" s="19" t="str">
        <f aca="false">IF(OR(E66="",F66=""),"",ROUND(MOD(F66-E66,1)*24,2)-N(G66))</f>
        <v/>
      </c>
      <c r="I66" s="20" t="str">
        <f aca="false">IF(OR(E66="",F66="",$H$3="",$H$4=""),"",ROUND(24*(MAX(0,MIN((E66+MOD(F66-E66,1)),($H$3+MOD($H$4-$H$3,1))-1)-MAX(E66,$H$3-1))+MAX(0,MIN((E66+MOD(F66-E66,1)),($H$3+MOD($H$4-$H$3,1)))-MAX(E66,$H$3))+MAX(0,MIN((E66+MOD(F66-E66,1)),($H$3+MOD($H$4-$H$3,1))+1)-MAX(E66,$H$3+1))),2))</f>
        <v/>
      </c>
      <c r="J66" s="15" t="s">
        <v>39</v>
      </c>
    </row>
    <row r="67" customFormat="false" ht="15" hidden="false" customHeight="false" outlineLevel="0" collapsed="false">
      <c r="A67" s="13" t="n">
        <v>46650</v>
      </c>
      <c r="B67" s="14" t="str">
        <f aca="false">IF(A67="","",CHOOSE(WEEKDAY(A67),"Du","Lu","Ma","Mi","Jo","Vi","Sâ"))</f>
        <v>Lu</v>
      </c>
      <c r="C67" s="15" t="s">
        <v>36</v>
      </c>
      <c r="D67" s="16" t="s">
        <v>40</v>
      </c>
      <c r="E67" s="17"/>
      <c r="F67" s="17"/>
      <c r="G67" s="18"/>
      <c r="H67" s="19" t="str">
        <f aca="false">IF(OR(E67="",F67=""),"",ROUND(MOD(F67-E67,1)*24,2)-N(G67))</f>
        <v/>
      </c>
      <c r="I67" s="20" t="str">
        <f aca="false">IF(OR(E67="",F67="",$H$3="",$H$4=""),"",ROUND(24*(MAX(0,MIN((E67+MOD(F67-E67,1)),($H$3+MOD($H$4-$H$3,1))-1)-MAX(E67,$H$3-1))+MAX(0,MIN((E67+MOD(F67-E67,1)),($H$3+MOD($H$4-$H$3,1)))-MAX(E67,$H$3))+MAX(0,MIN((E67+MOD(F67-E67,1)),($H$3+MOD($H$4-$H$3,1))+1)-MAX(E67,$H$3+1))),2))</f>
        <v/>
      </c>
      <c r="J67" s="15" t="s">
        <v>41</v>
      </c>
    </row>
    <row r="68" customFormat="false" ht="15" hidden="false" customHeight="false" outlineLevel="0" collapsed="false">
      <c r="A68" s="13" t="n">
        <v>46651</v>
      </c>
      <c r="B68" s="14" t="str">
        <f aca="false">IF(A68="","",CHOOSE(WEEKDAY(A68),"Du","Lu","Ma","Mi","Jo","Vi","Sâ"))</f>
        <v>Ma</v>
      </c>
      <c r="C68" s="15" t="s">
        <v>36</v>
      </c>
      <c r="D68" s="16" t="s">
        <v>24</v>
      </c>
      <c r="E68" s="17" t="n">
        <v>0.291666666666667</v>
      </c>
      <c r="F68" s="17" t="n">
        <v>0.645833333333333</v>
      </c>
      <c r="G68" s="18" t="n">
        <v>0.5</v>
      </c>
      <c r="H68" s="19" t="n">
        <f aca="false">IF(OR(E68="",F68=""),"",ROUND(MOD(F68-E68,1)*24,2)-N(G68))</f>
        <v>8</v>
      </c>
      <c r="I68" s="20" t="str">
        <f aca="false">IF(OR(E68="",F68="",$H$3="",$H$4=""),"",ROUND(24*(MAX(0,MIN((E68+MOD(F68-E68,1)),($H$3+MOD($H$4-$H$3,1))-1)-MAX(E68,$H$3-1))+MAX(0,MIN((E68+MOD(F68-E68,1)),($H$3+MOD($H$4-$H$3,1)))-MAX(E68,$H$3))+MAX(0,MIN((E68+MOD(F68-E68,1)),($H$3+MOD($H$4-$H$3,1))+1)-MAX(E68,$H$3+1))),2))</f>
        <v/>
      </c>
      <c r="J68" s="15"/>
    </row>
    <row r="69" customFormat="false" ht="15" hidden="false" customHeight="false" outlineLevel="0" collapsed="false">
      <c r="A69" s="13" t="n">
        <v>46652</v>
      </c>
      <c r="B69" s="14" t="str">
        <f aca="false">IF(A69="","",CHOOSE(WEEKDAY(A69),"Du","Lu","Ma","Mi","Jo","Vi","Sâ"))</f>
        <v>Mi</v>
      </c>
      <c r="C69" s="15" t="s">
        <v>36</v>
      </c>
      <c r="D69" s="16" t="s">
        <v>24</v>
      </c>
      <c r="E69" s="17" t="n">
        <v>0.291666666666667</v>
      </c>
      <c r="F69" s="17" t="n">
        <v>0.645833333333333</v>
      </c>
      <c r="G69" s="18" t="n">
        <v>0.5</v>
      </c>
      <c r="H69" s="19" t="n">
        <f aca="false">IF(OR(E69="",F69=""),"",ROUND(MOD(F69-E69,1)*24,2)-N(G69))</f>
        <v>8</v>
      </c>
      <c r="I69" s="20" t="str">
        <f aca="false">IF(OR(E69="",F69="",$H$3="",$H$4=""),"",ROUND(24*(MAX(0,MIN((E69+MOD(F69-E69,1)),($H$3+MOD($H$4-$H$3,1))-1)-MAX(E69,$H$3-1))+MAX(0,MIN((E69+MOD(F69-E69,1)),($H$3+MOD($H$4-$H$3,1)))-MAX(E69,$H$3))+MAX(0,MIN((E69+MOD(F69-E69,1)),($H$3+MOD($H$4-$H$3,1))+1)-MAX(E69,$H$3+1))),2))</f>
        <v/>
      </c>
      <c r="J69" s="15"/>
    </row>
    <row r="70" customFormat="false" ht="15" hidden="false" customHeight="false" outlineLevel="0" collapsed="false">
      <c r="A70" s="13" t="n">
        <v>46653</v>
      </c>
      <c r="B70" s="14" t="str">
        <f aca="false">IF(A70="","",CHOOSE(WEEKDAY(A70),"Du","Lu","Ma","Mi","Jo","Vi","Sâ"))</f>
        <v>Jo</v>
      </c>
      <c r="C70" s="15" t="s">
        <v>36</v>
      </c>
      <c r="D70" s="16" t="s">
        <v>24</v>
      </c>
      <c r="E70" s="17" t="n">
        <v>0.291666666666667</v>
      </c>
      <c r="F70" s="17" t="n">
        <v>0.645833333333333</v>
      </c>
      <c r="G70" s="18" t="n">
        <v>0.5</v>
      </c>
      <c r="H70" s="19" t="n">
        <f aca="false">IF(OR(E70="",F70=""),"",ROUND(MOD(F70-E70,1)*24,2)-N(G70))</f>
        <v>8</v>
      </c>
      <c r="I70" s="20" t="str">
        <f aca="false">IF(OR(E70="",F70="",$H$3="",$H$4=""),"",ROUND(24*(MAX(0,MIN((E70+MOD(F70-E70,1)),($H$3+MOD($H$4-$H$3,1))-1)-MAX(E70,$H$3-1))+MAX(0,MIN((E70+MOD(F70-E70,1)),($H$3+MOD($H$4-$H$3,1)))-MAX(E70,$H$3))+MAX(0,MIN((E70+MOD(F70-E70,1)),($H$3+MOD($H$4-$H$3,1))+1)-MAX(E70,$H$3+1))),2))</f>
        <v/>
      </c>
      <c r="J70" s="15"/>
    </row>
    <row r="71" customFormat="false" ht="15" hidden="false" customHeight="false" outlineLevel="0" collapsed="false">
      <c r="A71" s="13" t="n">
        <v>46654</v>
      </c>
      <c r="B71" s="14" t="str">
        <f aca="false">IF(A71="","",CHOOSE(WEEKDAY(A71),"Du","Lu","Ma","Mi","Jo","Vi","Sâ"))</f>
        <v>Vi</v>
      </c>
      <c r="C71" s="15" t="s">
        <v>36</v>
      </c>
      <c r="D71" s="16" t="s">
        <v>24</v>
      </c>
      <c r="E71" s="17" t="n">
        <v>0.291666666666667</v>
      </c>
      <c r="F71" s="17" t="n">
        <v>0.645833333333333</v>
      </c>
      <c r="G71" s="18" t="n">
        <v>0.5</v>
      </c>
      <c r="H71" s="19" t="n">
        <f aca="false">IF(OR(E71="",F71=""),"",ROUND(MOD(F71-E71,1)*24,2)-N(G71))</f>
        <v>8</v>
      </c>
      <c r="I71" s="20" t="str">
        <f aca="false">IF(OR(E71="",F71="",$H$3="",$H$4=""),"",ROUND(24*(MAX(0,MIN((E71+MOD(F71-E71,1)),($H$3+MOD($H$4-$H$3,1))-1)-MAX(E71,$H$3-1))+MAX(0,MIN((E71+MOD(F71-E71,1)),($H$3+MOD($H$4-$H$3,1)))-MAX(E71,$H$3))+MAX(0,MIN((E71+MOD(F71-E71,1)),($H$3+MOD($H$4-$H$3,1))+1)-MAX(E71,$H$3+1))),2))</f>
        <v/>
      </c>
      <c r="J71" s="15"/>
    </row>
    <row r="72" customFormat="false" ht="15" hidden="false" customHeight="false" outlineLevel="0" collapsed="false">
      <c r="A72" s="13" t="n">
        <v>46657</v>
      </c>
      <c r="B72" s="14" t="str">
        <f aca="false">IF(A72="","",CHOOSE(WEEKDAY(A72),"Du","Lu","Ma","Mi","Jo","Vi","Sâ"))</f>
        <v>Lu</v>
      </c>
      <c r="C72" s="15" t="s">
        <v>36</v>
      </c>
      <c r="D72" s="16" t="s">
        <v>42</v>
      </c>
      <c r="E72" s="17"/>
      <c r="F72" s="17"/>
      <c r="G72" s="18"/>
      <c r="H72" s="19" t="str">
        <f aca="false">IF(OR(E72="",F72=""),"",ROUND(MOD(F72-E72,1)*24,2)-N(G72))</f>
        <v/>
      </c>
      <c r="I72" s="20" t="str">
        <f aca="false">IF(OR(E72="",F72="",$H$3="",$H$4=""),"",ROUND(24*(MAX(0,MIN((E72+MOD(F72-E72,1)),($H$3+MOD($H$4-$H$3,1))-1)-MAX(E72,$H$3-1))+MAX(0,MIN((E72+MOD(F72-E72,1)),($H$3+MOD($H$4-$H$3,1)))-MAX(E72,$H$3))+MAX(0,MIN((E72+MOD(F72-E72,1)),($H$3+MOD($H$4-$H$3,1))+1)-MAX(E72,$H$3+1))),2))</f>
        <v/>
      </c>
      <c r="J72" s="15" t="s">
        <v>43</v>
      </c>
    </row>
    <row r="73" customFormat="false" ht="15" hidden="false" customHeight="false" outlineLevel="0" collapsed="false">
      <c r="A73" s="13" t="n">
        <v>46658</v>
      </c>
      <c r="B73" s="14" t="str">
        <f aca="false">IF(A73="","",CHOOSE(WEEKDAY(A73),"Du","Lu","Ma","Mi","Jo","Vi","Sâ"))</f>
        <v>Ma</v>
      </c>
      <c r="C73" s="15" t="s">
        <v>36</v>
      </c>
      <c r="D73" s="16" t="s">
        <v>24</v>
      </c>
      <c r="E73" s="17" t="n">
        <v>0.291666666666667</v>
      </c>
      <c r="F73" s="17" t="n">
        <v>0.645833333333333</v>
      </c>
      <c r="G73" s="18" t="n">
        <v>0.5</v>
      </c>
      <c r="H73" s="19" t="n">
        <f aca="false">IF(OR(E73="",F73=""),"",ROUND(MOD(F73-E73,1)*24,2)-N(G73))</f>
        <v>8</v>
      </c>
      <c r="I73" s="20" t="str">
        <f aca="false">IF(OR(E73="",F73="",$H$3="",$H$4=""),"",ROUND(24*(MAX(0,MIN((E73+MOD(F73-E73,1)),($H$3+MOD($H$4-$H$3,1))-1)-MAX(E73,$H$3-1))+MAX(0,MIN((E73+MOD(F73-E73,1)),($H$3+MOD($H$4-$H$3,1)))-MAX(E73,$H$3))+MAX(0,MIN((E73+MOD(F73-E73,1)),($H$3+MOD($H$4-$H$3,1))+1)-MAX(E73,$H$3+1))),2))</f>
        <v/>
      </c>
      <c r="J73" s="15"/>
    </row>
    <row r="74" customFormat="false" ht="15" hidden="false" customHeight="false" outlineLevel="0" collapsed="false">
      <c r="A74" s="13" t="n">
        <v>46659</v>
      </c>
      <c r="B74" s="14" t="str">
        <f aca="false">IF(A74="","",CHOOSE(WEEKDAY(A74),"Du","Lu","Ma","Mi","Jo","Vi","Sâ"))</f>
        <v>Mi</v>
      </c>
      <c r="C74" s="15" t="s">
        <v>36</v>
      </c>
      <c r="D74" s="16" t="s">
        <v>24</v>
      </c>
      <c r="E74" s="17" t="n">
        <v>0.291666666666667</v>
      </c>
      <c r="F74" s="17" t="n">
        <v>0.645833333333333</v>
      </c>
      <c r="G74" s="18" t="n">
        <v>0.5</v>
      </c>
      <c r="H74" s="19" t="n">
        <f aca="false">IF(OR(E74="",F74=""),"",ROUND(MOD(F74-E74,1)*24,2)-N(G74))</f>
        <v>8</v>
      </c>
      <c r="I74" s="20" t="str">
        <f aca="false">IF(OR(E74="",F74="",$H$3="",$H$4=""),"",ROUND(24*(MAX(0,MIN((E74+MOD(F74-E74,1)),($H$3+MOD($H$4-$H$3,1))-1)-MAX(E74,$H$3-1))+MAX(0,MIN((E74+MOD(F74-E74,1)),($H$3+MOD($H$4-$H$3,1)))-MAX(E74,$H$3))+MAX(0,MIN((E74+MOD(F74-E74,1)),($H$3+MOD($H$4-$H$3,1))+1)-MAX(E74,$H$3+1))),2))</f>
        <v/>
      </c>
      <c r="J74" s="15"/>
    </row>
    <row r="75" customFormat="false" ht="15" hidden="false" customHeight="false" outlineLevel="0" collapsed="false">
      <c r="A75" s="13" t="n">
        <v>46660</v>
      </c>
      <c r="B75" s="14" t="str">
        <f aca="false">IF(A75="","",CHOOSE(WEEKDAY(A75),"Du","Lu","Ma","Mi","Jo","Vi","Sâ"))</f>
        <v>Jo</v>
      </c>
      <c r="C75" s="15" t="s">
        <v>36</v>
      </c>
      <c r="D75" s="16" t="s">
        <v>24</v>
      </c>
      <c r="E75" s="17" t="n">
        <v>0.291666666666667</v>
      </c>
      <c r="F75" s="17" t="n">
        <v>0.645833333333333</v>
      </c>
      <c r="G75" s="18" t="n">
        <v>0.5</v>
      </c>
      <c r="H75" s="19" t="n">
        <f aca="false">IF(OR(E75="",F75=""),"",ROUND(MOD(F75-E75,1)*24,2)-N(G75))</f>
        <v>8</v>
      </c>
      <c r="I75" s="20" t="str">
        <f aca="false">IF(OR(E75="",F75="",$H$3="",$H$4=""),"",ROUND(24*(MAX(0,MIN((E75+MOD(F75-E75,1)),($H$3+MOD($H$4-$H$3,1))-1)-MAX(E75,$H$3-1))+MAX(0,MIN((E75+MOD(F75-E75,1)),($H$3+MOD($H$4-$H$3,1)))-MAX(E75,$H$3))+MAX(0,MIN((E75+MOD(F75-E75,1)),($H$3+MOD($H$4-$H$3,1))+1)-MAX(E75,$H$3+1))),2))</f>
        <v/>
      </c>
      <c r="J75" s="15"/>
    </row>
    <row r="76" customFormat="false" ht="15" hidden="false" customHeight="false" outlineLevel="0" collapsed="false">
      <c r="C76" s="7" t="s">
        <v>44</v>
      </c>
    </row>
    <row r="77" customFormat="false" ht="15" hidden="false" customHeight="false" outlineLevel="0" collapsed="false">
      <c r="A77" s="13"/>
      <c r="B77" s="14" t="str">
        <f aca="false">IF(A77="","",CHOOSE(WEEKDAY(A77),"Du","Lu","Ma","Mi","Jo","Vi","Sâ"))</f>
        <v/>
      </c>
      <c r="C77" s="15"/>
      <c r="D77" s="16"/>
      <c r="E77" s="17"/>
      <c r="F77" s="17"/>
      <c r="G77" s="18"/>
      <c r="H77" s="19" t="str">
        <f aca="false">IF(OR(E77="",F77=""),"",ROUND(MOD(F77-E77,1)*24,2)-N(G77))</f>
        <v/>
      </c>
      <c r="I77" s="20" t="str">
        <f aca="false">IF(OR(E77="",F77="",$H$3="",$H$4=""),"",ROUND(24*(MAX(0,MIN((E77+MOD(F77-E77,1)),($H$3+MOD($H$4-$H$3,1))-1)-MAX(E77,$H$3-1))+MAX(0,MIN((E77+MOD(F77-E77,1)),($H$3+MOD($H$4-$H$3,1)))-MAX(E77,$H$3))+MAX(0,MIN((E77+MOD(F77-E77,1)),($H$3+MOD($H$4-$H$3,1))+1)-MAX(E77,$H$3+1))),2))</f>
        <v/>
      </c>
      <c r="J77" s="15"/>
    </row>
    <row r="78" customFormat="false" ht="15" hidden="false" customHeight="false" outlineLevel="0" collapsed="false">
      <c r="A78" s="13"/>
      <c r="B78" s="14" t="str">
        <f aca="false">IF(A78="","",CHOOSE(WEEKDAY(A78),"Du","Lu","Ma","Mi","Jo","Vi","Sâ"))</f>
        <v/>
      </c>
      <c r="C78" s="15"/>
      <c r="D78" s="16"/>
      <c r="E78" s="17"/>
      <c r="F78" s="17"/>
      <c r="G78" s="18"/>
      <c r="H78" s="19" t="str">
        <f aca="false">IF(OR(E78="",F78=""),"",ROUND(MOD(F78-E78,1)*24,2)-N(G78))</f>
        <v/>
      </c>
      <c r="I78" s="20" t="str">
        <f aca="false">IF(OR(E78="",F78="",$H$3="",$H$4=""),"",ROUND(24*(MAX(0,MIN((E78+MOD(F78-E78,1)),($H$3+MOD($H$4-$H$3,1))-1)-MAX(E78,$H$3-1))+MAX(0,MIN((E78+MOD(F78-E78,1)),($H$3+MOD($H$4-$H$3,1)))-MAX(E78,$H$3))+MAX(0,MIN((E78+MOD(F78-E78,1)),($H$3+MOD($H$4-$H$3,1))+1)-MAX(E78,$H$3+1))),2))</f>
        <v/>
      </c>
      <c r="J78" s="15"/>
    </row>
    <row r="79" customFormat="false" ht="15" hidden="false" customHeight="false" outlineLevel="0" collapsed="false">
      <c r="A79" s="13"/>
      <c r="B79" s="14" t="str">
        <f aca="false">IF(A79="","",CHOOSE(WEEKDAY(A79),"Du","Lu","Ma","Mi","Jo","Vi","Sâ"))</f>
        <v/>
      </c>
      <c r="C79" s="15"/>
      <c r="D79" s="16"/>
      <c r="E79" s="17"/>
      <c r="F79" s="17"/>
      <c r="G79" s="18"/>
      <c r="H79" s="19" t="str">
        <f aca="false">IF(OR(E79="",F79=""),"",ROUND(MOD(F79-E79,1)*24,2)-N(G79))</f>
        <v/>
      </c>
      <c r="I79" s="20" t="str">
        <f aca="false">IF(OR(E79="",F79="",$H$3="",$H$4=""),"",ROUND(24*(MAX(0,MIN((E79+MOD(F79-E79,1)),($H$3+MOD($H$4-$H$3,1))-1)-MAX(E79,$H$3-1))+MAX(0,MIN((E79+MOD(F79-E79,1)),($H$3+MOD($H$4-$H$3,1)))-MAX(E79,$H$3))+MAX(0,MIN((E79+MOD(F79-E79,1)),($H$3+MOD($H$4-$H$3,1))+1)-MAX(E79,$H$3+1))),2))</f>
        <v/>
      </c>
      <c r="J79" s="15"/>
    </row>
    <row r="80" customFormat="false" ht="15" hidden="false" customHeight="false" outlineLevel="0" collapsed="false">
      <c r="A80" s="13"/>
      <c r="B80" s="14" t="str">
        <f aca="false">IF(A80="","",CHOOSE(WEEKDAY(A80),"Du","Lu","Ma","Mi","Jo","Vi","Sâ"))</f>
        <v/>
      </c>
      <c r="C80" s="15"/>
      <c r="D80" s="16"/>
      <c r="E80" s="17"/>
      <c r="F80" s="17"/>
      <c r="G80" s="18"/>
      <c r="H80" s="19" t="str">
        <f aca="false">IF(OR(E80="",F80=""),"",ROUND(MOD(F80-E80,1)*24,2)-N(G80))</f>
        <v/>
      </c>
      <c r="I80" s="20" t="str">
        <f aca="false">IF(OR(E80="",F80="",$H$3="",$H$4=""),"",ROUND(24*(MAX(0,MIN((E80+MOD(F80-E80,1)),($H$3+MOD($H$4-$H$3,1))-1)-MAX(E80,$H$3-1))+MAX(0,MIN((E80+MOD(F80-E80,1)),($H$3+MOD($H$4-$H$3,1)))-MAX(E80,$H$3))+MAX(0,MIN((E80+MOD(F80-E80,1)),($H$3+MOD($H$4-$H$3,1))+1)-MAX(E80,$H$3+1))),2))</f>
        <v/>
      </c>
      <c r="J80" s="15"/>
    </row>
    <row r="81" customFormat="false" ht="15" hidden="false" customHeight="false" outlineLevel="0" collapsed="false">
      <c r="A81" s="13"/>
      <c r="B81" s="14" t="str">
        <f aca="false">IF(A81="","",CHOOSE(WEEKDAY(A81),"Du","Lu","Ma","Mi","Jo","Vi","Sâ"))</f>
        <v/>
      </c>
      <c r="C81" s="15"/>
      <c r="D81" s="16"/>
      <c r="E81" s="17"/>
      <c r="F81" s="17"/>
      <c r="G81" s="18"/>
      <c r="H81" s="19" t="str">
        <f aca="false">IF(OR(E81="",F81=""),"",ROUND(MOD(F81-E81,1)*24,2)-N(G81))</f>
        <v/>
      </c>
      <c r="I81" s="20" t="str">
        <f aca="false">IF(OR(E81="",F81="",$H$3="",$H$4=""),"",ROUND(24*(MAX(0,MIN((E81+MOD(F81-E81,1)),($H$3+MOD($H$4-$H$3,1))-1)-MAX(E81,$H$3-1))+MAX(0,MIN((E81+MOD(F81-E81,1)),($H$3+MOD($H$4-$H$3,1)))-MAX(E81,$H$3))+MAX(0,MIN((E81+MOD(F81-E81,1)),($H$3+MOD($H$4-$H$3,1))+1)-MAX(E81,$H$3+1))),2))</f>
        <v/>
      </c>
      <c r="J81" s="15"/>
    </row>
    <row r="82" customFormat="false" ht="15" hidden="false" customHeight="false" outlineLevel="0" collapsed="false">
      <c r="A82" s="13"/>
      <c r="B82" s="14" t="str">
        <f aca="false">IF(A82="","",CHOOSE(WEEKDAY(A82),"Du","Lu","Ma","Mi","Jo","Vi","Sâ"))</f>
        <v/>
      </c>
      <c r="C82" s="15"/>
      <c r="D82" s="16"/>
      <c r="E82" s="17"/>
      <c r="F82" s="17"/>
      <c r="G82" s="18"/>
      <c r="H82" s="19" t="str">
        <f aca="false">IF(OR(E82="",F82=""),"",ROUND(MOD(F82-E82,1)*24,2)-N(G82))</f>
        <v/>
      </c>
      <c r="I82" s="20" t="str">
        <f aca="false">IF(OR(E82="",F82="",$H$3="",$H$4=""),"",ROUND(24*(MAX(0,MIN((E82+MOD(F82-E82,1)),($H$3+MOD($H$4-$H$3,1))-1)-MAX(E82,$H$3-1))+MAX(0,MIN((E82+MOD(F82-E82,1)),($H$3+MOD($H$4-$H$3,1)))-MAX(E82,$H$3))+MAX(0,MIN((E82+MOD(F82-E82,1)),($H$3+MOD($H$4-$H$3,1))+1)-MAX(E82,$H$3+1))),2))</f>
        <v/>
      </c>
      <c r="J82" s="15"/>
    </row>
    <row r="83" customFormat="false" ht="15" hidden="false" customHeight="false" outlineLevel="0" collapsed="false">
      <c r="A83" s="13"/>
      <c r="B83" s="14" t="str">
        <f aca="false">IF(A83="","",CHOOSE(WEEKDAY(A83),"Du","Lu","Ma","Mi","Jo","Vi","Sâ"))</f>
        <v/>
      </c>
      <c r="C83" s="15"/>
      <c r="D83" s="16"/>
      <c r="E83" s="17"/>
      <c r="F83" s="17"/>
      <c r="G83" s="18"/>
      <c r="H83" s="19" t="str">
        <f aca="false">IF(OR(E83="",F83=""),"",ROUND(MOD(F83-E83,1)*24,2)-N(G83))</f>
        <v/>
      </c>
      <c r="I83" s="20" t="str">
        <f aca="false">IF(OR(E83="",F83="",$H$3="",$H$4=""),"",ROUND(24*(MAX(0,MIN((E83+MOD(F83-E83,1)),($H$3+MOD($H$4-$H$3,1))-1)-MAX(E83,$H$3-1))+MAX(0,MIN((E83+MOD(F83-E83,1)),($H$3+MOD($H$4-$H$3,1)))-MAX(E83,$H$3))+MAX(0,MIN((E83+MOD(F83-E83,1)),($H$3+MOD($H$4-$H$3,1))+1)-MAX(E83,$H$3+1))),2))</f>
        <v/>
      </c>
      <c r="J83" s="15"/>
    </row>
    <row r="84" customFormat="false" ht="15" hidden="false" customHeight="false" outlineLevel="0" collapsed="false">
      <c r="A84" s="13"/>
      <c r="B84" s="14" t="str">
        <f aca="false">IF(A84="","",CHOOSE(WEEKDAY(A84),"Du","Lu","Ma","Mi","Jo","Vi","Sâ"))</f>
        <v/>
      </c>
      <c r="C84" s="15"/>
      <c r="D84" s="16"/>
      <c r="E84" s="17"/>
      <c r="F84" s="17"/>
      <c r="G84" s="18"/>
      <c r="H84" s="19" t="str">
        <f aca="false">IF(OR(E84="",F84=""),"",ROUND(MOD(F84-E84,1)*24,2)-N(G84))</f>
        <v/>
      </c>
      <c r="I84" s="20" t="str">
        <f aca="false">IF(OR(E84="",F84="",$H$3="",$H$4=""),"",ROUND(24*(MAX(0,MIN((E84+MOD(F84-E84,1)),($H$3+MOD($H$4-$H$3,1))-1)-MAX(E84,$H$3-1))+MAX(0,MIN((E84+MOD(F84-E84,1)),($H$3+MOD($H$4-$H$3,1)))-MAX(E84,$H$3))+MAX(0,MIN((E84+MOD(F84-E84,1)),($H$3+MOD($H$4-$H$3,1))+1)-MAX(E84,$H$3+1))),2))</f>
        <v/>
      </c>
      <c r="J84" s="15"/>
    </row>
    <row r="85" customFormat="false" ht="15" hidden="false" customHeight="false" outlineLevel="0" collapsed="false">
      <c r="A85" s="13"/>
      <c r="B85" s="14" t="str">
        <f aca="false">IF(A85="","",CHOOSE(WEEKDAY(A85),"Du","Lu","Ma","Mi","Jo","Vi","Sâ"))</f>
        <v/>
      </c>
      <c r="C85" s="15"/>
      <c r="D85" s="16"/>
      <c r="E85" s="17"/>
      <c r="F85" s="17"/>
      <c r="G85" s="18"/>
      <c r="H85" s="19" t="str">
        <f aca="false">IF(OR(E85="",F85=""),"",ROUND(MOD(F85-E85,1)*24,2)-N(G85))</f>
        <v/>
      </c>
      <c r="I85" s="20" t="str">
        <f aca="false">IF(OR(E85="",F85="",$H$3="",$H$4=""),"",ROUND(24*(MAX(0,MIN((E85+MOD(F85-E85,1)),($H$3+MOD($H$4-$H$3,1))-1)-MAX(E85,$H$3-1))+MAX(0,MIN((E85+MOD(F85-E85,1)),($H$3+MOD($H$4-$H$3,1)))-MAX(E85,$H$3))+MAX(0,MIN((E85+MOD(F85-E85,1)),($H$3+MOD($H$4-$H$3,1))+1)-MAX(E85,$H$3+1))),2))</f>
        <v/>
      </c>
      <c r="J85" s="15"/>
    </row>
    <row r="86" customFormat="false" ht="15" hidden="false" customHeight="false" outlineLevel="0" collapsed="false">
      <c r="A86" s="13"/>
      <c r="B86" s="14" t="str">
        <f aca="false">IF(A86="","",CHOOSE(WEEKDAY(A86),"Du","Lu","Ma","Mi","Jo","Vi","Sâ"))</f>
        <v/>
      </c>
      <c r="C86" s="15"/>
      <c r="D86" s="16"/>
      <c r="E86" s="17"/>
      <c r="F86" s="17"/>
      <c r="G86" s="18"/>
      <c r="H86" s="19" t="str">
        <f aca="false">IF(OR(E86="",F86=""),"",ROUND(MOD(F86-E86,1)*24,2)-N(G86))</f>
        <v/>
      </c>
      <c r="I86" s="20" t="str">
        <f aca="false">IF(OR(E86="",F86="",$H$3="",$H$4=""),"",ROUND(24*(MAX(0,MIN((E86+MOD(F86-E86,1)),($H$3+MOD($H$4-$H$3,1))-1)-MAX(E86,$H$3-1))+MAX(0,MIN((E86+MOD(F86-E86,1)),($H$3+MOD($H$4-$H$3,1)))-MAX(E86,$H$3))+MAX(0,MIN((E86+MOD(F86-E86,1)),($H$3+MOD($H$4-$H$3,1))+1)-MAX(E86,$H$3+1))),2))</f>
        <v/>
      </c>
      <c r="J86" s="15"/>
    </row>
    <row r="88" customFormat="false" ht="15" hidden="false" customHeight="false" outlineLevel="0" collapsed="false">
      <c r="A88" s="7" t="s">
        <v>45</v>
      </c>
    </row>
    <row r="89" customFormat="false" ht="15" hidden="false" customHeight="false" outlineLevel="0" collapsed="false">
      <c r="A89" s="7" t="s">
        <v>46</v>
      </c>
    </row>
    <row r="90" customFormat="false" ht="15" hidden="false" customHeight="false" outlineLevel="0" collapsed="false">
      <c r="A90" s="7" t="s">
        <v>47</v>
      </c>
    </row>
    <row r="91" customFormat="false" ht="15" hidden="false" customHeight="false" outlineLevel="0" collapsed="false">
      <c r="A91" s="7" t="s">
        <v>48</v>
      </c>
    </row>
    <row r="92" customFormat="false" ht="15" hidden="false" customHeight="false" outlineLevel="0" collapsed="false">
      <c r="A92" s="7" t="s">
        <v>49</v>
      </c>
    </row>
    <row r="93" customFormat="false" ht="15" hidden="false" customHeight="false" outlineLevel="0" collapsed="false">
      <c r="A93" s="7" t="s">
        <v>50</v>
      </c>
    </row>
    <row r="94" customFormat="false" ht="15" hidden="false" customHeight="false" outlineLevel="0" collapsed="false">
      <c r="A94" s="7" t="s">
        <v>51</v>
      </c>
    </row>
  </sheetData>
  <sheetProtection sheet="true"/>
  <mergeCells count="3">
    <mergeCell ref="D2:G2"/>
    <mergeCell ref="D3:G3"/>
    <mergeCell ref="D4:G4"/>
  </mergeCells>
  <conditionalFormatting sqref="A9:J86">
    <cfRule type="expression" priority="2" aboveAverage="0" equalAverage="0" bottom="0" percent="0" rank="0" text="" dxfId="0">
      <formula>OR($B9="Sâ",$B9="Du")</formula>
    </cfRule>
  </conditionalFormatting>
  <dataValidations count="2">
    <dataValidation allowBlank="true" error="Alege un cod din listă (foaia Coduri)." errorStyle="stop" errorTitle="Program / Cod" operator="between" showDropDown="false" showErrorMessage="true" showInputMessage="false" sqref="D9:D75 D77:D86" type="list">
      <formula1>Coduri!$A$4:$A$12</formula1>
      <formula2>0</formula2>
    </dataValidation>
    <dataValidation allowBlank="true" error="Scrie pauza în ore (ex. 0,5 = 30 min)." errorStyle="stop" errorTitle="Pauză" operator="between" showDropDown="false" showErrorMessage="true" showInputMessage="false" sqref="G9:G75 G77:G86" type="decimal">
      <formula1>0</formula1>
      <formula2>24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11"/>
    <col collapsed="false" customWidth="true" hidden="false" outlineLevel="0" max="3" min="3" style="0" width="10.51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8.5"/>
    <col collapsed="false" customWidth="true" hidden="false" outlineLevel="0" max="10" min="8" style="0" width="8"/>
    <col collapsed="false" customWidth="true" hidden="false" outlineLevel="0" max="11" min="11" style="0" width="21"/>
  </cols>
  <sheetData>
    <row r="1" customFormat="false" ht="17.35" hidden="false" customHeight="false" outlineLevel="0" collapsed="false">
      <c r="A1" s="1" t="s">
        <v>52</v>
      </c>
      <c r="H1" s="2" t="s">
        <v>1</v>
      </c>
    </row>
    <row r="3" customFormat="false" ht="15" hidden="false" customHeight="false" outlineLevel="0" collapsed="false">
      <c r="A3" s="21" t="s">
        <v>53</v>
      </c>
      <c r="B3" s="10" t="n">
        <f aca="false">'Foaie zilnică'!C2</f>
        <v>46631</v>
      </c>
      <c r="C3" s="10" t="n">
        <f aca="false">'Foaie zilnică'!C4</f>
        <v>46660</v>
      </c>
    </row>
    <row r="4" customFormat="false" ht="15" hidden="false" customHeight="false" outlineLevel="0" collapsed="false">
      <c r="A4" s="21" t="s">
        <v>5</v>
      </c>
      <c r="B4" s="22" t="str">
        <f aca="false">'Foaie zilnică'!C3</f>
        <v>Exemplu SRL</v>
      </c>
    </row>
    <row r="5" customFormat="false" ht="15" hidden="false" customHeight="false" outlineLevel="0" collapsed="false">
      <c r="A5" s="21" t="s">
        <v>54</v>
      </c>
      <c r="B5" s="23" t="n">
        <f aca="false">'Foaie zilnică'!H2</f>
        <v>40</v>
      </c>
      <c r="C5" s="7" t="s">
        <v>55</v>
      </c>
    </row>
    <row r="7" customFormat="false" ht="15" hidden="false" customHeight="false" outlineLevel="0" collapsed="false">
      <c r="A7" s="24" t="n">
        <v>1</v>
      </c>
      <c r="B7" s="24" t="n">
        <v>2</v>
      </c>
      <c r="C7" s="24" t="n">
        <v>3</v>
      </c>
      <c r="D7" s="24" t="n">
        <v>4</v>
      </c>
      <c r="E7" s="24" t="n">
        <v>5</v>
      </c>
      <c r="F7" s="24" t="n">
        <v>6</v>
      </c>
      <c r="G7" s="24" t="n">
        <v>7</v>
      </c>
      <c r="H7" s="24" t="n">
        <v>8</v>
      </c>
      <c r="I7" s="24" t="n">
        <v>9</v>
      </c>
      <c r="J7" s="24" t="n">
        <v>10</v>
      </c>
      <c r="K7" s="24" t="n">
        <v>11</v>
      </c>
    </row>
    <row r="8" customFormat="false" ht="39.75" hidden="false" customHeight="true" outlineLevel="0" collapsed="false">
      <c r="A8" s="11" t="s">
        <v>15</v>
      </c>
      <c r="B8" s="11" t="s">
        <v>56</v>
      </c>
      <c r="C8" s="12" t="s">
        <v>57</v>
      </c>
      <c r="D8" s="12" t="s">
        <v>58</v>
      </c>
      <c r="E8" s="12" t="s">
        <v>59</v>
      </c>
      <c r="F8" s="12" t="s">
        <v>60</v>
      </c>
      <c r="G8" s="12" t="s">
        <v>61</v>
      </c>
      <c r="H8" s="12" t="s">
        <v>62</v>
      </c>
      <c r="I8" s="12" t="s">
        <v>63</v>
      </c>
      <c r="J8" s="12" t="s">
        <v>64</v>
      </c>
      <c r="K8" s="11" t="s">
        <v>65</v>
      </c>
    </row>
    <row r="9" customFormat="false" ht="15" hidden="false" customHeight="false" outlineLevel="0" collapsed="false">
      <c r="A9" s="8" t="s">
        <v>23</v>
      </c>
      <c r="B9" s="25" t="n">
        <v>8</v>
      </c>
      <c r="C9" s="23" t="n">
        <f aca="false">IF($A9="","",COUNTIFS('Foaie zilnică'!$C$9:$C$86,$A9,'Foaie zilnică'!$H$9:$H$86,"&gt;0"))</f>
        <v>20</v>
      </c>
      <c r="D9" s="26" t="n">
        <f aca="false">IF($A9="","",SUMIFS('Foaie zilnică'!$H$9:$H$86,'Foaie zilnică'!$C$9:$C$86,$A9))</f>
        <v>164.5</v>
      </c>
      <c r="E9" s="26" t="n">
        <f aca="false">IF($A9="","",H20)</f>
        <v>4.5</v>
      </c>
      <c r="F9" s="27" t="n">
        <f aca="false">IF($A9="","",SUMIFS('Foaie zilnică'!$I$9:$I$86,'Foaie zilnică'!$C$9:$C$86,$A9))</f>
        <v>0</v>
      </c>
      <c r="G9" s="23" t="n">
        <f aca="false">IF($A9="","",COUNTIFS('Foaie zilnică'!$C$9:$C$86,$A9,'Foaie zilnică'!$D$9:$D$86,"CO"))</f>
        <v>2</v>
      </c>
      <c r="H9" s="23" t="n">
        <f aca="false">IF($A9="","",COUNTIFS('Foaie zilnică'!$C$9:$C$86,$A9,'Foaie zilnică'!$D$9:$D$86,"CM"))</f>
        <v>0</v>
      </c>
      <c r="I9" s="23" t="n">
        <f aca="false">IF($A9="","",COUNTIFS('Foaie zilnică'!$C$9:$C$86,$A9,'Foaie zilnică'!$D$9:$D$86,"CFP"))</f>
        <v>0</v>
      </c>
      <c r="J9" s="23" t="n">
        <f aca="false">IF($A9="","",COUNTIFS('Foaie zilnică'!$C$9:$C$86,$A9,'Foaie zilnică'!$D$9:$D$86,"N"))</f>
        <v>0</v>
      </c>
      <c r="K9" s="8" t="s">
        <v>66</v>
      </c>
    </row>
    <row r="10" customFormat="false" ht="15" hidden="false" customHeight="false" outlineLevel="0" collapsed="false">
      <c r="A10" s="8" t="s">
        <v>30</v>
      </c>
      <c r="B10" s="25" t="n">
        <v>8</v>
      </c>
      <c r="C10" s="23" t="n">
        <f aca="false">IF($A10="","",COUNTIFS('Foaie zilnică'!$C$9:$C$86,$A10,'Foaie zilnică'!$H$9:$H$86,"&gt;0"))</f>
        <v>19</v>
      </c>
      <c r="D10" s="26" t="n">
        <f aca="false">IF($A10="","",SUMIFS('Foaie zilnică'!$H$9:$H$86,'Foaie zilnică'!$C$9:$C$86,$A10))</f>
        <v>152</v>
      </c>
      <c r="E10" s="26" t="n">
        <f aca="false">IF($A10="","",H21)</f>
        <v>0</v>
      </c>
      <c r="F10" s="27" t="n">
        <f aca="false">IF($A10="","",SUMIFS('Foaie zilnică'!$I$9:$I$86,'Foaie zilnică'!$C$9:$C$86,$A10))</f>
        <v>0</v>
      </c>
      <c r="G10" s="23" t="n">
        <f aca="false">IF($A10="","",COUNTIFS('Foaie zilnică'!$C$9:$C$86,$A10,'Foaie zilnică'!$D$9:$D$86,"CO"))</f>
        <v>0</v>
      </c>
      <c r="H10" s="23" t="n">
        <f aca="false">IF($A10="","",COUNTIFS('Foaie zilnică'!$C$9:$C$86,$A10,'Foaie zilnică'!$D$9:$D$86,"CM"))</f>
        <v>2</v>
      </c>
      <c r="I10" s="23" t="n">
        <f aca="false">IF($A10="","",COUNTIFS('Foaie zilnică'!$C$9:$C$86,$A10,'Foaie zilnică'!$D$9:$D$86,"CFP"))</f>
        <v>1</v>
      </c>
      <c r="J10" s="23" t="n">
        <f aca="false">IF($A10="","",COUNTIFS('Foaie zilnică'!$C$9:$C$86,$A10,'Foaie zilnică'!$D$9:$D$86,"N"))</f>
        <v>0</v>
      </c>
      <c r="K10" s="8" t="s">
        <v>66</v>
      </c>
    </row>
    <row r="11" customFormat="false" ht="15" hidden="false" customHeight="false" outlineLevel="0" collapsed="false">
      <c r="A11" s="8" t="s">
        <v>36</v>
      </c>
      <c r="B11" s="25" t="n">
        <v>8</v>
      </c>
      <c r="C11" s="23" t="n">
        <f aca="false">IF($A11="","",COUNTIFS('Foaie zilnică'!$C$9:$C$86,$A11,'Foaie zilnică'!$H$9:$H$86,"&gt;0"))</f>
        <v>19</v>
      </c>
      <c r="D11" s="26" t="n">
        <f aca="false">IF($A11="","",SUMIFS('Foaie zilnică'!$H$9:$H$86,'Foaie zilnică'!$C$9:$C$86,$A11))</f>
        <v>152</v>
      </c>
      <c r="E11" s="26" t="n">
        <f aca="false">IF($A11="","",H22)</f>
        <v>8</v>
      </c>
      <c r="F11" s="27" t="n">
        <f aca="false">IF($A11="","",SUMIFS('Foaie zilnică'!$I$9:$I$86,'Foaie zilnică'!$C$9:$C$86,$A11))</f>
        <v>0</v>
      </c>
      <c r="G11" s="23" t="n">
        <f aca="false">IF($A11="","",COUNTIFS('Foaie zilnică'!$C$9:$C$86,$A11,'Foaie zilnică'!$D$9:$D$86,"CO"))</f>
        <v>0</v>
      </c>
      <c r="H11" s="23" t="n">
        <f aca="false">IF($A11="","",COUNTIFS('Foaie zilnică'!$C$9:$C$86,$A11,'Foaie zilnică'!$D$9:$D$86,"CM"))</f>
        <v>0</v>
      </c>
      <c r="I11" s="23" t="n">
        <f aca="false">IF($A11="","",COUNTIFS('Foaie zilnică'!$C$9:$C$86,$A11,'Foaie zilnică'!$D$9:$D$86,"CFP"))</f>
        <v>0</v>
      </c>
      <c r="J11" s="23" t="n">
        <f aca="false">IF($A11="","",COUNTIFS('Foaie zilnică'!$C$9:$C$86,$A11,'Foaie zilnică'!$D$9:$D$86,"N"))</f>
        <v>1</v>
      </c>
      <c r="K11" s="8" t="s">
        <v>66</v>
      </c>
    </row>
    <row r="12" customFormat="false" ht="15" hidden="false" customHeight="false" outlineLevel="0" collapsed="false">
      <c r="A12" s="8"/>
      <c r="B12" s="25"/>
      <c r="C12" s="23" t="str">
        <f aca="false">IF($A12="","",COUNTIFS('Foaie zilnică'!$C$9:$C$86,$A12,'Foaie zilnică'!$H$9:$H$86,"&gt;0"))</f>
        <v/>
      </c>
      <c r="D12" s="26" t="str">
        <f aca="false">IF($A12="","",SUMIFS('Foaie zilnică'!$H$9:$H$86,'Foaie zilnică'!$C$9:$C$86,$A12))</f>
        <v/>
      </c>
      <c r="E12" s="26" t="str">
        <f aca="false">IF($A12="","",H23)</f>
        <v/>
      </c>
      <c r="F12" s="27" t="str">
        <f aca="false">IF($A12="","",SUMIFS('Foaie zilnică'!$I$9:$I$86,'Foaie zilnică'!$C$9:$C$86,$A12))</f>
        <v/>
      </c>
      <c r="G12" s="23" t="str">
        <f aca="false">IF($A12="","",COUNTIFS('Foaie zilnică'!$C$9:$C$86,$A12,'Foaie zilnică'!$D$9:$D$86,"CO"))</f>
        <v/>
      </c>
      <c r="H12" s="23" t="str">
        <f aca="false">IF($A12="","",COUNTIFS('Foaie zilnică'!$C$9:$C$86,$A12,'Foaie zilnică'!$D$9:$D$86,"CM"))</f>
        <v/>
      </c>
      <c r="I12" s="23" t="str">
        <f aca="false">IF($A12="","",COUNTIFS('Foaie zilnică'!$C$9:$C$86,$A12,'Foaie zilnică'!$D$9:$D$86,"CFP"))</f>
        <v/>
      </c>
      <c r="J12" s="23" t="str">
        <f aca="false">IF($A12="","",COUNTIFS('Foaie zilnică'!$C$9:$C$86,$A12,'Foaie zilnică'!$D$9:$D$86,"N"))</f>
        <v/>
      </c>
      <c r="K12" s="8"/>
    </row>
    <row r="13" customFormat="false" ht="15" hidden="false" customHeight="false" outlineLevel="0" collapsed="false">
      <c r="A13" s="8"/>
      <c r="B13" s="25"/>
      <c r="C13" s="23" t="str">
        <f aca="false">IF($A13="","",COUNTIFS('Foaie zilnică'!$C$9:$C$86,$A13,'Foaie zilnică'!$H$9:$H$86,"&gt;0"))</f>
        <v/>
      </c>
      <c r="D13" s="26" t="str">
        <f aca="false">IF($A13="","",SUMIFS('Foaie zilnică'!$H$9:$H$86,'Foaie zilnică'!$C$9:$C$86,$A13))</f>
        <v/>
      </c>
      <c r="E13" s="26" t="str">
        <f aca="false">IF($A13="","",H24)</f>
        <v/>
      </c>
      <c r="F13" s="27" t="str">
        <f aca="false">IF($A13="","",SUMIFS('Foaie zilnică'!$I$9:$I$86,'Foaie zilnică'!$C$9:$C$86,$A13))</f>
        <v/>
      </c>
      <c r="G13" s="23" t="str">
        <f aca="false">IF($A13="","",COUNTIFS('Foaie zilnică'!$C$9:$C$86,$A13,'Foaie zilnică'!$D$9:$D$86,"CO"))</f>
        <v/>
      </c>
      <c r="H13" s="23" t="str">
        <f aca="false">IF($A13="","",COUNTIFS('Foaie zilnică'!$C$9:$C$86,$A13,'Foaie zilnică'!$D$9:$D$86,"CM"))</f>
        <v/>
      </c>
      <c r="I13" s="23" t="str">
        <f aca="false">IF($A13="","",COUNTIFS('Foaie zilnică'!$C$9:$C$86,$A13,'Foaie zilnică'!$D$9:$D$86,"CFP"))</f>
        <v/>
      </c>
      <c r="J13" s="23" t="str">
        <f aca="false">IF($A13="","",COUNTIFS('Foaie zilnică'!$C$9:$C$86,$A13,'Foaie zilnică'!$D$9:$D$86,"N"))</f>
        <v/>
      </c>
      <c r="K13" s="8"/>
    </row>
    <row r="14" customFormat="false" ht="15" hidden="false" customHeight="false" outlineLevel="0" collapsed="false">
      <c r="A14" s="28" t="s">
        <v>67</v>
      </c>
      <c r="B14" s="29"/>
      <c r="C14" s="30" t="n">
        <f aca="false">SUM(C9:C13)</f>
        <v>58</v>
      </c>
      <c r="D14" s="31" t="n">
        <f aca="false">SUM(D9:D13)</f>
        <v>468.5</v>
      </c>
      <c r="E14" s="31" t="n">
        <f aca="false">SUM(E9:E13)</f>
        <v>12.5</v>
      </c>
      <c r="F14" s="31" t="n">
        <f aca="false">SUM(F9:F13)</f>
        <v>0</v>
      </c>
      <c r="G14" s="30" t="n">
        <f aca="false">SUM(G9:G13)</f>
        <v>2</v>
      </c>
      <c r="H14" s="30" t="n">
        <f aca="false">SUM(H9:H13)</f>
        <v>2</v>
      </c>
      <c r="I14" s="30" t="n">
        <f aca="false">SUM(I9:I13)</f>
        <v>1</v>
      </c>
      <c r="J14" s="30" t="n">
        <f aca="false">SUM(J9:J13)</f>
        <v>1</v>
      </c>
      <c r="K14" s="29" t="s">
        <v>68</v>
      </c>
    </row>
    <row r="15" customFormat="false" ht="15" hidden="false" customHeight="false" outlineLevel="0" collapsed="false">
      <c r="A15" s="32" t="s">
        <v>69</v>
      </c>
      <c r="D15" s="33" t="n">
        <f aca="false">SUM('Foaie zilnică'!$H$9:$H$86)</f>
        <v>468.5</v>
      </c>
      <c r="E15" s="34" t="str">
        <f aca="false">IF(ROUND(D15-D14,2)=0,"egal","DIFERENȚĂ")</f>
        <v>egal</v>
      </c>
    </row>
    <row r="17" customFormat="false" ht="15" hidden="false" customHeight="false" outlineLevel="0" collapsed="false">
      <c r="A17" s="35" t="s">
        <v>70</v>
      </c>
    </row>
    <row r="18" customFormat="false" ht="30" hidden="false" customHeight="true" outlineLevel="0" collapsed="false">
      <c r="A18" s="11" t="s">
        <v>15</v>
      </c>
      <c r="B18" s="12" t="s">
        <v>71</v>
      </c>
      <c r="C18" s="12" t="s">
        <v>72</v>
      </c>
      <c r="D18" s="12" t="s">
        <v>73</v>
      </c>
      <c r="E18" s="12" t="s">
        <v>74</v>
      </c>
      <c r="F18" s="12" t="s">
        <v>75</v>
      </c>
      <c r="G18" s="12" t="s">
        <v>76</v>
      </c>
      <c r="H18" s="12" t="s">
        <v>77</v>
      </c>
    </row>
    <row r="19" customFormat="false" ht="15" hidden="false" customHeight="false" outlineLevel="0" collapsed="false">
      <c r="A19" s="11" t="s">
        <v>78</v>
      </c>
      <c r="B19" s="36" t="n">
        <f aca="false">$B$3-WEEKDAY($B$3,3)</f>
        <v>46629</v>
      </c>
      <c r="C19" s="36" t="n">
        <f aca="false">B19+7</f>
        <v>46636</v>
      </c>
      <c r="D19" s="36" t="n">
        <f aca="false">C19+7</f>
        <v>46643</v>
      </c>
      <c r="E19" s="36" t="n">
        <f aca="false">D19+7</f>
        <v>46650</v>
      </c>
      <c r="F19" s="36" t="n">
        <f aca="false">E19+7</f>
        <v>46657</v>
      </c>
      <c r="G19" s="36" t="n">
        <f aca="false">F19+7</f>
        <v>46664</v>
      </c>
      <c r="H19" s="12"/>
    </row>
    <row r="20" customFormat="false" ht="15" hidden="false" customHeight="false" outlineLevel="0" collapsed="false">
      <c r="A20" s="37" t="str">
        <f aca="false">IF(A9="","",A9)</f>
        <v>Andrei Popescu</v>
      </c>
      <c r="B20" s="27" t="n">
        <f aca="false">IF($A20="","",SUMIFS('Foaie zilnică'!$H$9:$H$86,'Foaie zilnică'!$C$9:$C$86,$A20,'Foaie zilnică'!$A$9:$A$86,"&gt;="&amp;B$19,'Foaie zilnică'!$A$9:$A$86,"&lt;"&amp;B$19+7))</f>
        <v>24</v>
      </c>
      <c r="C20" s="27" t="n">
        <f aca="false">IF($A20="","",SUMIFS('Foaie zilnică'!$H$9:$H$86,'Foaie zilnică'!$C$9:$C$86,$A20,'Foaie zilnică'!$A$9:$A$86,"&gt;="&amp;C$19,'Foaie zilnică'!$A$9:$A$86,"&lt;"&amp;C$19+7))</f>
        <v>44.5</v>
      </c>
      <c r="D20" s="27" t="n">
        <f aca="false">IF($A20="","",SUMIFS('Foaie zilnică'!$H$9:$H$86,'Foaie zilnică'!$C$9:$C$86,$A20,'Foaie zilnică'!$A$9:$A$86,"&gt;="&amp;D$19,'Foaie zilnică'!$A$9:$A$86,"&lt;"&amp;D$19+7))</f>
        <v>40</v>
      </c>
      <c r="E20" s="27" t="n">
        <f aca="false">IF($A20="","",SUMIFS('Foaie zilnică'!$H$9:$H$86,'Foaie zilnică'!$C$9:$C$86,$A20,'Foaie zilnică'!$A$9:$A$86,"&gt;="&amp;E$19,'Foaie zilnică'!$A$9:$A$86,"&lt;"&amp;E$19+7))</f>
        <v>24</v>
      </c>
      <c r="F20" s="27" t="n">
        <f aca="false">IF($A20="","",SUMIFS('Foaie zilnică'!$H$9:$H$86,'Foaie zilnică'!$C$9:$C$86,$A20,'Foaie zilnică'!$A$9:$A$86,"&gt;="&amp;F$19,'Foaie zilnică'!$A$9:$A$86,"&lt;"&amp;F$19+7))</f>
        <v>32</v>
      </c>
      <c r="G20" s="27" t="n">
        <f aca="false">IF($A20="","",SUMIFS('Foaie zilnică'!$H$9:$H$86,'Foaie zilnică'!$C$9:$C$86,$A20,'Foaie zilnică'!$A$9:$A$86,"&gt;="&amp;G$19,'Foaie zilnică'!$A$9:$A$86,"&lt;"&amp;G$19+7))</f>
        <v>0</v>
      </c>
      <c r="H20" s="26" t="n">
        <f aca="false">IF(A20="","",MAX(0,B20-$B$5)+MAX(0,C20-$B$5)+MAX(0,D20-$B$5)+MAX(0,E20-$B$5)+MAX(0,F20-$B$5)+MAX(0,G20-$B$5))</f>
        <v>4.5</v>
      </c>
    </row>
    <row r="21" customFormat="false" ht="15" hidden="false" customHeight="false" outlineLevel="0" collapsed="false">
      <c r="A21" s="37" t="str">
        <f aca="false">IF(A10="","",A10)</f>
        <v>Ioana Marin</v>
      </c>
      <c r="B21" s="27" t="n">
        <f aca="false">IF($A21="","",SUMIFS('Foaie zilnică'!$H$9:$H$86,'Foaie zilnică'!$C$9:$C$86,$A21,'Foaie zilnică'!$A$9:$A$86,"&gt;="&amp;B$19,'Foaie zilnică'!$A$9:$A$86,"&lt;"&amp;B$19+7))</f>
        <v>24</v>
      </c>
      <c r="C21" s="27" t="n">
        <f aca="false">IF($A21="","",SUMIFS('Foaie zilnică'!$H$9:$H$86,'Foaie zilnică'!$C$9:$C$86,$A21,'Foaie zilnică'!$A$9:$A$86,"&gt;="&amp;C$19,'Foaie zilnică'!$A$9:$A$86,"&lt;"&amp;C$19+7))</f>
        <v>40</v>
      </c>
      <c r="D21" s="27" t="n">
        <f aca="false">IF($A21="","",SUMIFS('Foaie zilnică'!$H$9:$H$86,'Foaie zilnică'!$C$9:$C$86,$A21,'Foaie zilnică'!$A$9:$A$86,"&gt;="&amp;D$19,'Foaie zilnică'!$A$9:$A$86,"&lt;"&amp;D$19+7))</f>
        <v>24</v>
      </c>
      <c r="E21" s="27" t="n">
        <f aca="false">IF($A21="","",SUMIFS('Foaie zilnică'!$H$9:$H$86,'Foaie zilnică'!$C$9:$C$86,$A21,'Foaie zilnică'!$A$9:$A$86,"&gt;="&amp;E$19,'Foaie zilnică'!$A$9:$A$86,"&lt;"&amp;E$19+7))</f>
        <v>40</v>
      </c>
      <c r="F21" s="27" t="n">
        <f aca="false">IF($A21="","",SUMIFS('Foaie zilnică'!$H$9:$H$86,'Foaie zilnică'!$C$9:$C$86,$A21,'Foaie zilnică'!$A$9:$A$86,"&gt;="&amp;F$19,'Foaie zilnică'!$A$9:$A$86,"&lt;"&amp;F$19+7))</f>
        <v>24</v>
      </c>
      <c r="G21" s="27" t="n">
        <f aca="false">IF($A21="","",SUMIFS('Foaie zilnică'!$H$9:$H$86,'Foaie zilnică'!$C$9:$C$86,$A21,'Foaie zilnică'!$A$9:$A$86,"&gt;="&amp;G$19,'Foaie zilnică'!$A$9:$A$86,"&lt;"&amp;G$19+7))</f>
        <v>0</v>
      </c>
      <c r="H21" s="26" t="n">
        <f aca="false">IF(A21="","",MAX(0,B21-$B$5)+MAX(0,C21-$B$5)+MAX(0,D21-$B$5)+MAX(0,E21-$B$5)+MAX(0,F21-$B$5)+MAX(0,G21-$B$5))</f>
        <v>0</v>
      </c>
    </row>
    <row r="22" customFormat="false" ht="15" hidden="false" customHeight="false" outlineLevel="0" collapsed="false">
      <c r="A22" s="37" t="str">
        <f aca="false">IF(A11="","",A11)</f>
        <v>Mihai Stan</v>
      </c>
      <c r="B22" s="27" t="n">
        <f aca="false">IF($A22="","",SUMIFS('Foaie zilnică'!$H$9:$H$86,'Foaie zilnică'!$C$9:$C$86,$A22,'Foaie zilnică'!$A$9:$A$86,"&gt;="&amp;B$19,'Foaie zilnică'!$A$9:$A$86,"&lt;"&amp;B$19+7))</f>
        <v>24</v>
      </c>
      <c r="C22" s="27" t="n">
        <f aca="false">IF($A22="","",SUMIFS('Foaie zilnică'!$H$9:$H$86,'Foaie zilnică'!$C$9:$C$86,$A22,'Foaie zilnică'!$A$9:$A$86,"&gt;="&amp;C$19,'Foaie zilnică'!$A$9:$A$86,"&lt;"&amp;C$19+7))</f>
        <v>48</v>
      </c>
      <c r="D22" s="27" t="n">
        <f aca="false">IF($A22="","",SUMIFS('Foaie zilnică'!$H$9:$H$86,'Foaie zilnică'!$C$9:$C$86,$A22,'Foaie zilnică'!$A$9:$A$86,"&gt;="&amp;D$19,'Foaie zilnică'!$A$9:$A$86,"&lt;"&amp;D$19+7))</f>
        <v>24</v>
      </c>
      <c r="E22" s="27" t="n">
        <f aca="false">IF($A22="","",SUMIFS('Foaie zilnică'!$H$9:$H$86,'Foaie zilnică'!$C$9:$C$86,$A22,'Foaie zilnică'!$A$9:$A$86,"&gt;="&amp;E$19,'Foaie zilnică'!$A$9:$A$86,"&lt;"&amp;E$19+7))</f>
        <v>32</v>
      </c>
      <c r="F22" s="27" t="n">
        <f aca="false">IF($A22="","",SUMIFS('Foaie zilnică'!$H$9:$H$86,'Foaie zilnică'!$C$9:$C$86,$A22,'Foaie zilnică'!$A$9:$A$86,"&gt;="&amp;F$19,'Foaie zilnică'!$A$9:$A$86,"&lt;"&amp;F$19+7))</f>
        <v>24</v>
      </c>
      <c r="G22" s="27" t="n">
        <f aca="false">IF($A22="","",SUMIFS('Foaie zilnică'!$H$9:$H$86,'Foaie zilnică'!$C$9:$C$86,$A22,'Foaie zilnică'!$A$9:$A$86,"&gt;="&amp;G$19,'Foaie zilnică'!$A$9:$A$86,"&lt;"&amp;G$19+7))</f>
        <v>0</v>
      </c>
      <c r="H22" s="26" t="n">
        <f aca="false">IF(A22="","",MAX(0,B22-$B$5)+MAX(0,C22-$B$5)+MAX(0,D22-$B$5)+MAX(0,E22-$B$5)+MAX(0,F22-$B$5)+MAX(0,G22-$B$5))</f>
        <v>8</v>
      </c>
    </row>
    <row r="23" customFormat="false" ht="15" hidden="false" customHeight="false" outlineLevel="0" collapsed="false">
      <c r="A23" s="37" t="str">
        <f aca="false">IF(A12="","",A12)</f>
        <v/>
      </c>
      <c r="B23" s="27" t="str">
        <f aca="false">IF($A23="","",SUMIFS('Foaie zilnică'!$H$9:$H$86,'Foaie zilnică'!$C$9:$C$86,$A23,'Foaie zilnică'!$A$9:$A$86,"&gt;="&amp;B$19,'Foaie zilnică'!$A$9:$A$86,"&lt;"&amp;B$19+7))</f>
        <v/>
      </c>
      <c r="C23" s="27" t="str">
        <f aca="false">IF($A23="","",SUMIFS('Foaie zilnică'!$H$9:$H$86,'Foaie zilnică'!$C$9:$C$86,$A23,'Foaie zilnică'!$A$9:$A$86,"&gt;="&amp;C$19,'Foaie zilnică'!$A$9:$A$86,"&lt;"&amp;C$19+7))</f>
        <v/>
      </c>
      <c r="D23" s="27" t="str">
        <f aca="false">IF($A23="","",SUMIFS('Foaie zilnică'!$H$9:$H$86,'Foaie zilnică'!$C$9:$C$86,$A23,'Foaie zilnică'!$A$9:$A$86,"&gt;="&amp;D$19,'Foaie zilnică'!$A$9:$A$86,"&lt;"&amp;D$19+7))</f>
        <v/>
      </c>
      <c r="E23" s="27" t="str">
        <f aca="false">IF($A23="","",SUMIFS('Foaie zilnică'!$H$9:$H$86,'Foaie zilnică'!$C$9:$C$86,$A23,'Foaie zilnică'!$A$9:$A$86,"&gt;="&amp;E$19,'Foaie zilnică'!$A$9:$A$86,"&lt;"&amp;E$19+7))</f>
        <v/>
      </c>
      <c r="F23" s="27" t="str">
        <f aca="false">IF($A23="","",SUMIFS('Foaie zilnică'!$H$9:$H$86,'Foaie zilnică'!$C$9:$C$86,$A23,'Foaie zilnică'!$A$9:$A$86,"&gt;="&amp;F$19,'Foaie zilnică'!$A$9:$A$86,"&lt;"&amp;F$19+7))</f>
        <v/>
      </c>
      <c r="G23" s="27" t="str">
        <f aca="false">IF($A23="","",SUMIFS('Foaie zilnică'!$H$9:$H$86,'Foaie zilnică'!$C$9:$C$86,$A23,'Foaie zilnică'!$A$9:$A$86,"&gt;="&amp;G$19,'Foaie zilnică'!$A$9:$A$86,"&lt;"&amp;G$19+7))</f>
        <v/>
      </c>
      <c r="H23" s="26" t="str">
        <f aca="false">IF(A23="","",MAX(0,B23-$B$5)+MAX(0,C23-$B$5)+MAX(0,D23-$B$5)+MAX(0,E23-$B$5)+MAX(0,F23-$B$5)+MAX(0,G23-$B$5))</f>
        <v/>
      </c>
    </row>
    <row r="24" customFormat="false" ht="15" hidden="false" customHeight="false" outlineLevel="0" collapsed="false">
      <c r="A24" s="37" t="str">
        <f aca="false">IF(A13="","",A13)</f>
        <v/>
      </c>
      <c r="B24" s="27" t="str">
        <f aca="false">IF($A24="","",SUMIFS('Foaie zilnică'!$H$9:$H$86,'Foaie zilnică'!$C$9:$C$86,$A24,'Foaie zilnică'!$A$9:$A$86,"&gt;="&amp;B$19,'Foaie zilnică'!$A$9:$A$86,"&lt;"&amp;B$19+7))</f>
        <v/>
      </c>
      <c r="C24" s="27" t="str">
        <f aca="false">IF($A24="","",SUMIFS('Foaie zilnică'!$H$9:$H$86,'Foaie zilnică'!$C$9:$C$86,$A24,'Foaie zilnică'!$A$9:$A$86,"&gt;="&amp;C$19,'Foaie zilnică'!$A$9:$A$86,"&lt;"&amp;C$19+7))</f>
        <v/>
      </c>
      <c r="D24" s="27" t="str">
        <f aca="false">IF($A24="","",SUMIFS('Foaie zilnică'!$H$9:$H$86,'Foaie zilnică'!$C$9:$C$86,$A24,'Foaie zilnică'!$A$9:$A$86,"&gt;="&amp;D$19,'Foaie zilnică'!$A$9:$A$86,"&lt;"&amp;D$19+7))</f>
        <v/>
      </c>
      <c r="E24" s="27" t="str">
        <f aca="false">IF($A24="","",SUMIFS('Foaie zilnică'!$H$9:$H$86,'Foaie zilnică'!$C$9:$C$86,$A24,'Foaie zilnică'!$A$9:$A$86,"&gt;="&amp;E$19,'Foaie zilnică'!$A$9:$A$86,"&lt;"&amp;E$19+7))</f>
        <v/>
      </c>
      <c r="F24" s="27" t="str">
        <f aca="false">IF($A24="","",SUMIFS('Foaie zilnică'!$H$9:$H$86,'Foaie zilnică'!$C$9:$C$86,$A24,'Foaie zilnică'!$A$9:$A$86,"&gt;="&amp;F$19,'Foaie zilnică'!$A$9:$A$86,"&lt;"&amp;F$19+7))</f>
        <v/>
      </c>
      <c r="G24" s="27" t="str">
        <f aca="false">IF($A24="","",SUMIFS('Foaie zilnică'!$H$9:$H$86,'Foaie zilnică'!$C$9:$C$86,$A24,'Foaie zilnică'!$A$9:$A$86,"&gt;="&amp;G$19,'Foaie zilnică'!$A$9:$A$86,"&lt;"&amp;G$19+7))</f>
        <v/>
      </c>
      <c r="H24" s="26" t="str">
        <f aca="false">IF(A24="","",MAX(0,B24-$B$5)+MAX(0,C24-$B$5)+MAX(0,D24-$B$5)+MAX(0,E24-$B$5)+MAX(0,F24-$B$5)+MAX(0,G24-$B$5))</f>
        <v/>
      </c>
    </row>
    <row r="26" customFormat="false" ht="15" hidden="false" customHeight="false" outlineLevel="0" collapsed="false">
      <c r="A26" s="7" t="s">
        <v>79</v>
      </c>
    </row>
    <row r="27" customFormat="false" ht="15" hidden="false" customHeight="false" outlineLevel="0" collapsed="false">
      <c r="A27" s="7" t="s">
        <v>80</v>
      </c>
    </row>
    <row r="28" customFormat="false" ht="15" hidden="false" customHeight="false" outlineLevel="0" collapsed="false">
      <c r="A28" s="7" t="s">
        <v>81</v>
      </c>
    </row>
    <row r="29" customFormat="false" ht="15" hidden="false" customHeight="false" outlineLevel="0" collapsed="false">
      <c r="A29" s="7" t="s">
        <v>82</v>
      </c>
    </row>
    <row r="30" customFormat="false" ht="15" hidden="false" customHeight="false" outlineLevel="0" collapsed="false">
      <c r="A30" s="7" t="s">
        <v>83</v>
      </c>
    </row>
    <row r="31" customFormat="false" ht="15" hidden="false" customHeight="false" outlineLevel="0" collapsed="false">
      <c r="A31" s="7" t="s">
        <v>84</v>
      </c>
    </row>
    <row r="32" customFormat="false" ht="15" hidden="false" customHeight="false" outlineLevel="0" collapsed="false">
      <c r="A32" s="7" t="s">
        <v>85</v>
      </c>
    </row>
    <row r="34" customFormat="false" ht="15" hidden="false" customHeight="false" outlineLevel="0" collapsed="false">
      <c r="A34" s="38" t="s">
        <v>86</v>
      </c>
    </row>
  </sheetData>
  <sheetProtection sheet="true"/>
  <mergeCells count="1">
    <mergeCell ref="H18:H19"/>
  </mergeCells>
  <conditionalFormatting sqref="K9:K13">
    <cfRule type="expression" priority="2" aboveAverage="0" equalAverage="0" bottom="0" percent="0" rank="0" text="" dxfId="1">
      <formula>AND($A9&lt;&gt;"",K9="")</formula>
    </cfRule>
  </conditionalFormatting>
  <conditionalFormatting sqref="E9:E13">
    <cfRule type="expression" priority="3" aboveAverage="0" equalAverage="0" bottom="0" percent="0" rank="0" text="" dxfId="2">
      <formula>AND(ISNUMBER(E9),E9&gt;0)</formula>
    </cfRule>
  </conditionalFormatting>
  <conditionalFormatting sqref="E15">
    <cfRule type="expression" priority="4" aboveAverage="0" equalAverage="0" bottom="0" percent="0" rank="0" text="" dxfId="2">
      <formula>E15&lt;&gt;"egal"</formula>
    </cfRule>
  </conditionalFormatting>
  <conditionalFormatting sqref="B20:G24">
    <cfRule type="expression" priority="5" aboveAverage="0" equalAverage="0" bottom="0" percent="0" rank="0" text="" dxfId="3">
      <formula>AND(ISNUMBER(B20),B20&gt;$B$5)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0"/>
    <col collapsed="false" customWidth="true" hidden="false" outlineLevel="0" max="4" min="3" style="0" width="34"/>
  </cols>
  <sheetData>
    <row r="1" customFormat="false" ht="17.35" hidden="false" customHeight="false" outlineLevel="0" collapsed="false">
      <c r="A1" s="1" t="s">
        <v>87</v>
      </c>
      <c r="D1" s="2" t="s">
        <v>1</v>
      </c>
    </row>
    <row r="3" customFormat="false" ht="15" hidden="false" customHeight="false" outlineLevel="0" collapsed="false">
      <c r="A3" s="11" t="s">
        <v>88</v>
      </c>
      <c r="B3" s="11" t="s">
        <v>89</v>
      </c>
      <c r="C3" s="11" t="s">
        <v>90</v>
      </c>
      <c r="D3" s="11" t="s">
        <v>91</v>
      </c>
    </row>
    <row r="4" customFormat="false" ht="15" hidden="false" customHeight="false" outlineLevel="0" collapsed="false">
      <c r="A4" s="39" t="s">
        <v>24</v>
      </c>
      <c r="B4" s="40" t="s">
        <v>92</v>
      </c>
      <c r="C4" s="40" t="s">
        <v>93</v>
      </c>
      <c r="D4" s="40" t="s">
        <v>94</v>
      </c>
    </row>
    <row r="5" customFormat="false" ht="15" hidden="false" customHeight="false" outlineLevel="0" collapsed="false">
      <c r="A5" s="39" t="s">
        <v>95</v>
      </c>
      <c r="B5" s="40" t="s">
        <v>96</v>
      </c>
      <c r="C5" s="40" t="s">
        <v>97</v>
      </c>
      <c r="D5" s="40" t="s">
        <v>98</v>
      </c>
    </row>
    <row r="6" customFormat="false" ht="15" hidden="false" customHeight="false" outlineLevel="0" collapsed="false">
      <c r="A6" s="39" t="s">
        <v>99</v>
      </c>
      <c r="B6" s="40" t="s">
        <v>100</v>
      </c>
      <c r="C6" s="40" t="s">
        <v>101</v>
      </c>
      <c r="D6" s="40" t="s">
        <v>102</v>
      </c>
    </row>
    <row r="7" customFormat="false" ht="15" hidden="false" customHeight="false" outlineLevel="0" collapsed="false">
      <c r="A7" s="39" t="s">
        <v>42</v>
      </c>
      <c r="B7" s="40" t="s">
        <v>103</v>
      </c>
      <c r="C7" s="40" t="s">
        <v>104</v>
      </c>
      <c r="D7" s="40" t="s">
        <v>105</v>
      </c>
    </row>
    <row r="8" customFormat="false" ht="15" hidden="false" customHeight="false" outlineLevel="0" collapsed="false">
      <c r="A8" s="39" t="s">
        <v>28</v>
      </c>
      <c r="B8" s="40" t="s">
        <v>106</v>
      </c>
      <c r="C8" s="40" t="s">
        <v>107</v>
      </c>
      <c r="D8" s="40" t="s">
        <v>108</v>
      </c>
    </row>
    <row r="9" customFormat="false" ht="15" hidden="false" customHeight="false" outlineLevel="0" collapsed="false">
      <c r="A9" s="39" t="s">
        <v>32</v>
      </c>
      <c r="B9" s="40" t="s">
        <v>109</v>
      </c>
      <c r="C9" s="40" t="s">
        <v>110</v>
      </c>
      <c r="D9" s="40" t="s">
        <v>111</v>
      </c>
    </row>
    <row r="10" customFormat="false" ht="15" hidden="false" customHeight="false" outlineLevel="0" collapsed="false">
      <c r="A10" s="39" t="s">
        <v>34</v>
      </c>
      <c r="B10" s="40" t="s">
        <v>112</v>
      </c>
      <c r="C10" s="40" t="s">
        <v>113</v>
      </c>
      <c r="D10" s="40" t="s">
        <v>114</v>
      </c>
    </row>
    <row r="11" customFormat="false" ht="15" hidden="false" customHeight="false" outlineLevel="0" collapsed="false">
      <c r="A11" s="39" t="s">
        <v>38</v>
      </c>
      <c r="B11" s="40" t="s">
        <v>115</v>
      </c>
      <c r="C11" s="40" t="s">
        <v>116</v>
      </c>
      <c r="D11" s="40" t="s">
        <v>117</v>
      </c>
    </row>
    <row r="12" customFormat="false" ht="15" hidden="false" customHeight="false" outlineLevel="0" collapsed="false">
      <c r="A12" s="39" t="s">
        <v>40</v>
      </c>
      <c r="B12" s="40" t="s">
        <v>118</v>
      </c>
      <c r="C12" s="40" t="s">
        <v>119</v>
      </c>
      <c r="D12" s="40" t="s">
        <v>120</v>
      </c>
    </row>
    <row r="14" customFormat="false" ht="15" hidden="false" customHeight="false" outlineLevel="0" collapsed="false">
      <c r="A14" s="7" t="s">
        <v>121</v>
      </c>
    </row>
    <row r="15" customFormat="false" ht="15" hidden="false" customHeight="false" outlineLevel="0" collapsed="false">
      <c r="A15" s="7" t="s">
        <v>122</v>
      </c>
    </row>
    <row r="16" customFormat="false" ht="15" hidden="false" customHeight="false" outlineLevel="0" collapsed="false">
      <c r="A16" s="7" t="s">
        <v>123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2026-10-25T10:55:53Z</dcterms:created>
  <dc:creator>openpyxl</dc:creator>
  <dc:description/>
  <dc:language>ro-RO</dc:language>
  <cp:lastModifiedBy/>
  <dcterms:modified xsi:type="dcterms:W3CDTF">2026-10-25T10:55:53Z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